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845" firstSheet="11" activeTab="14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</sheets>
  <externalReferences>
    <externalReference r:id="rId16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7" l="1"/>
  <c r="B10" i="7"/>
  <c r="I6" i="27" l="1"/>
  <c r="K6" i="25"/>
  <c r="I6" i="24"/>
  <c r="I6" i="6"/>
  <c r="F6" i="5"/>
  <c r="B10" i="5"/>
  <c r="E8" i="13"/>
  <c r="E7" i="13"/>
  <c r="E6" i="13"/>
  <c r="F6" i="3"/>
  <c r="H6" i="7"/>
  <c r="I6" i="8"/>
  <c r="H6" i="23"/>
  <c r="F6" i="10"/>
  <c r="G7" i="9"/>
  <c r="G6" i="9"/>
  <c r="J6" i="4"/>
  <c r="B10" i="27"/>
  <c r="B10" i="25"/>
  <c r="B10" i="24"/>
  <c r="B10" i="6"/>
  <c r="C10" i="8"/>
  <c r="B10" i="13" l="1"/>
  <c r="B10" i="3"/>
  <c r="H8" i="23"/>
  <c r="B10" i="23"/>
  <c r="B10" i="10"/>
  <c r="B10" i="9"/>
  <c r="B10" i="4"/>
  <c r="B5" i="13" l="1"/>
  <c r="B5" i="3"/>
  <c r="D5" i="13"/>
  <c r="C19" i="27"/>
  <c r="A19" i="27"/>
  <c r="I8" i="27"/>
  <c r="I7" i="27"/>
  <c r="B6" i="27"/>
  <c r="G5" i="27"/>
  <c r="B5" i="27"/>
  <c r="B3" i="27"/>
  <c r="A2" i="27"/>
  <c r="K15" i="25"/>
  <c r="J15" i="25"/>
  <c r="I15" i="25"/>
  <c r="I14" i="24"/>
  <c r="K8" i="25"/>
  <c r="K7" i="25"/>
  <c r="B6" i="25"/>
  <c r="G5" i="25"/>
  <c r="B5" i="25"/>
  <c r="B3" i="25"/>
  <c r="A2" i="25"/>
  <c r="I8" i="24"/>
  <c r="I7" i="24"/>
  <c r="F5" i="24"/>
  <c r="B6" i="24" l="1"/>
  <c r="B5" i="24"/>
  <c r="B3" i="24"/>
  <c r="A2" i="24"/>
  <c r="H7" i="23"/>
  <c r="B6" i="23"/>
  <c r="F5" i="23"/>
  <c r="B5" i="23"/>
  <c r="B3" i="23"/>
  <c r="A2" i="23"/>
  <c r="F8" i="10"/>
  <c r="F7" i="10"/>
  <c r="E5" i="10"/>
  <c r="B5" i="10"/>
  <c r="G8" i="9"/>
  <c r="D5" i="9"/>
  <c r="B5" i="9"/>
  <c r="C5" i="8"/>
  <c r="I8" i="8"/>
  <c r="I7" i="8"/>
  <c r="F5" i="8"/>
  <c r="B5" i="7"/>
  <c r="H8" i="7"/>
  <c r="H7" i="7"/>
  <c r="F5" i="7"/>
  <c r="B5" i="6"/>
  <c r="I8" i="6"/>
  <c r="I7" i="6"/>
  <c r="B5" i="5"/>
  <c r="F8" i="5"/>
  <c r="F7" i="5"/>
  <c r="B5" i="4"/>
  <c r="J8" i="4"/>
  <c r="J7" i="4"/>
  <c r="F8" i="3"/>
  <c r="F7" i="3"/>
  <c r="B6" i="4"/>
  <c r="B3" i="3"/>
  <c r="B3" i="13"/>
  <c r="B3" i="10"/>
  <c r="B3" i="9"/>
  <c r="C3" i="8"/>
  <c r="B3" i="7"/>
  <c r="B3" i="6"/>
  <c r="B3" i="5"/>
  <c r="B3" i="4"/>
  <c r="B6" i="13"/>
  <c r="A2" i="13"/>
  <c r="B6" i="10"/>
  <c r="A2" i="10"/>
  <c r="B6" i="9"/>
  <c r="A2" i="9"/>
  <c r="C6" i="8"/>
  <c r="B2" i="8"/>
  <c r="A2" i="7"/>
  <c r="B6" i="6"/>
  <c r="F5" i="6"/>
  <c r="A2" i="6"/>
  <c r="B6" i="5"/>
  <c r="E5" i="5"/>
  <c r="A2" i="5"/>
  <c r="F5" i="4"/>
  <c r="A2" i="4"/>
  <c r="B6" i="3"/>
  <c r="A2" i="3"/>
</calcChain>
</file>

<file path=xl/sharedStrings.xml><?xml version="1.0" encoding="utf-8"?>
<sst xmlns="http://schemas.openxmlformats.org/spreadsheetml/2006/main" count="709" uniqueCount="424">
  <si>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</si>
  <si>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</si>
  <si>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</si>
  <si>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</si>
  <si>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</si>
  <si>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</si>
  <si>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</si>
  <si>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</si>
  <si>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</si>
  <si>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</si>
  <si>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</si>
  <si>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</si>
  <si>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</si>
  <si>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</si>
  <si>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</si>
  <si>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</si>
  <si>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</si>
  <si>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</si>
  <si>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</si>
  <si>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</si>
  <si>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</si>
  <si>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</si>
  <si>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</si>
  <si>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</si>
  <si>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</si>
  <si>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</si>
  <si>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</si>
  <si>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</si>
  <si>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</si>
  <si>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</si>
  <si>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</si>
  <si>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</si>
  <si>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</si>
  <si>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</si>
  <si>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</si>
  <si>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</si>
  <si>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</si>
  <si>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</si>
  <si>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</si>
  <si>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</si>
  <si>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</si>
  <si>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</si>
  <si>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</si>
  <si>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</si>
  <si>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</si>
  <si>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</si>
  <si>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</si>
  <si>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</si>
  <si>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</si>
  <si>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</si>
  <si>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</si>
  <si>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</si>
  <si>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</si>
  <si>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</si>
  <si>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</si>
  <si>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</si>
  <si>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</si>
  <si>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</si>
  <si>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</si>
  <si>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</si>
  <si>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</si>
  <si>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</si>
  <si>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</si>
  <si>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</si>
  <si>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</si>
  <si>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</si>
  <si>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</si>
  <si>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</si>
  <si>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</si>
  <si>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</si>
  <si>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</si>
  <si>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</si>
  <si>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</si>
  <si>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</si>
  <si>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</si>
  <si>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</si>
  <si>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</si>
  <si>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</si>
  <si>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</si>
  <si>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</si>
  <si>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</si>
  <si>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</si>
  <si>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</si>
  <si>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</si>
  <si>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</si>
  <si>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</si>
  <si>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</si>
  <si>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</si>
  <si>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</si>
  <si>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</si>
  <si>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</si>
  <si>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</si>
  <si>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</si>
  <si>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</si>
  <si>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</si>
  <si>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</si>
  <si>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</si>
  <si>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</si>
  <si>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</si>
  <si>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</si>
  <si>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</si>
  <si>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</si>
  <si>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</si>
  <si>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</si>
  <si>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</si>
  <si>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</si>
  <si>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</si>
  <si>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</si>
  <si>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</si>
  <si>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</si>
  <si>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</si>
  <si>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</si>
  <si>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</si>
  <si>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</si>
  <si>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</si>
  <si>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</si>
  <si>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</si>
  <si>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</si>
  <si>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</si>
  <si>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</si>
  <si>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</si>
  <si>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</si>
  <si>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</si>
  <si>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</si>
  <si>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</si>
  <si>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</si>
  <si>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</si>
  <si>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</si>
  <si>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</si>
  <si>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</si>
  <si>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</si>
  <si>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</si>
  <si>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</si>
  <si>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</si>
  <si>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</si>
  <si>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</si>
  <si>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</si>
  <si>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</si>
  <si>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</si>
  <si>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</si>
  <si>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</si>
  <si>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</si>
  <si>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</si>
  <si>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</si>
  <si>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</si>
  <si>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</si>
  <si>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</si>
  <si>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</si>
  <si>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</si>
  <si>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</si>
  <si>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</si>
  <si>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</si>
  <si>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</si>
  <si>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</si>
  <si>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</si>
  <si>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</si>
  <si>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</si>
  <si>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</si>
  <si>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</si>
  <si>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</si>
  <si>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</si>
  <si>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</si>
  <si>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</si>
  <si>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</si>
  <si>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</si>
  <si>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</si>
  <si>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</si>
  <si>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</si>
  <si>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</si>
  <si>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</si>
  <si>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</si>
  <si>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</si>
  <si>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</si>
  <si>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</si>
  <si>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</si>
  <si>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</si>
  <si>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</si>
  <si>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</si>
  <si>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</si>
  <si>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</si>
  <si>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</si>
  <si>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</si>
  <si>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</si>
  <si>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</si>
  <si>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</si>
  <si>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</si>
  <si>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</si>
  <si>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</si>
  <si>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</si>
  <si>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</si>
  <si>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</si>
  <si>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</si>
  <si>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</si>
  <si>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</si>
  <si>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</si>
  <si>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</si>
  <si>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</si>
  <si>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</si>
  <si>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</si>
  <si>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</si>
  <si>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</si>
  <si>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</si>
  <si>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</si>
  <si>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</si>
  <si>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</si>
  <si>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</si>
  <si>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</si>
  <si>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</si>
  <si>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</si>
  <si>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</si>
  <si>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</si>
  <si>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</si>
  <si>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</si>
  <si>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</si>
  <si>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</si>
  <si>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</si>
  <si>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</si>
  <si>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</si>
  <si>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</si>
  <si>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</si>
  <si>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</si>
  <si>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</si>
  <si>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</si>
  <si>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</si>
  <si>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</si>
  <si>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</si>
  <si>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</si>
  <si>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</si>
  <si>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</si>
  <si>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</si>
  <si>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</si>
  <si>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</si>
  <si>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</si>
  <si>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</si>
  <si>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</si>
  <si>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</si>
  <si>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</si>
  <si>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</si>
  <si>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</si>
  <si>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</si>
  <si>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</si>
  <si>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</si>
  <si>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</si>
  <si>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</si>
  <si>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</si>
  <si>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</si>
  <si>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</si>
  <si>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</si>
  <si>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</si>
  <si>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</si>
  <si>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</si>
  <si>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</si>
  <si>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</si>
  <si>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</si>
  <si>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</si>
  <si>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</si>
  <si>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</si>
  <si>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</si>
  <si>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</si>
  <si>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</si>
  <si>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</si>
  <si>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</si>
  <si>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</si>
  <si>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</si>
  <si>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</si>
  <si>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</si>
  <si>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</si>
  <si>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</si>
  <si>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</si>
  <si>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</si>
  <si>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</si>
  <si>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</si>
  <si>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</si>
  <si>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</si>
  <si>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</si>
  <si>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</si>
  <si>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</si>
  <si>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</si>
  <si>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</si>
  <si>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</si>
  <si>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</si>
  <si>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</si>
  <si>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</si>
  <si>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</si>
  <si>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</si>
  <si>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</si>
  <si>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</si>
  <si>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</si>
  <si>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</si>
  <si>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</si>
  <si>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</si>
  <si>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</si>
  <si>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</si>
  <si>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</si>
  <si>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</si>
  <si>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</si>
  <si>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</si>
  <si>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</si>
  <si>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</si>
  <si>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</si>
  <si>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</si>
  <si>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</si>
  <si>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</si>
  <si>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</si>
  <si>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</si>
  <si>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</si>
  <si>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</si>
  <si>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</si>
  <si>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</si>
  <si>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</si>
  <si>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</si>
  <si>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</si>
  <si>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</si>
  <si>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</si>
  <si>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</si>
  <si>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</si>
  <si>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</si>
  <si>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</si>
  <si>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</si>
  <si>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</si>
  <si>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</si>
  <si>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</si>
  <si>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</si>
  <si>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</si>
  <si>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</si>
  <si>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</si>
  <si>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</si>
  <si>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</si>
  <si>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</si>
  <si>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</si>
  <si>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</si>
  <si>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</si>
  <si>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</si>
  <si>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</si>
  <si>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</si>
  <si>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</si>
  <si>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</si>
  <si>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</si>
  <si>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</si>
  <si>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</si>
  <si>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</si>
  <si>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</si>
  <si>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</si>
  <si>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</si>
  <si>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</si>
  <si>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</si>
  <si>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</si>
  <si>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</si>
  <si>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</si>
  <si>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</si>
  <si>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</si>
  <si>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</si>
  <si>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</si>
  <si>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</si>
  <si>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</si>
  <si>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</si>
  <si>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</si>
  <si>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</si>
  <si>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</si>
  <si>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</si>
  <si>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</si>
  <si>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</si>
  <si>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</si>
  <si>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</si>
  <si>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</si>
  <si>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</si>
  <si>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</si>
  <si>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</si>
  <si>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</si>
  <si>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</si>
  <si>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</si>
  <si>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</si>
  <si>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</si>
  <si>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</si>
  <si>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</si>
  <si>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</si>
  <si>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</si>
  <si>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</si>
  <si>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</si>
  <si>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</si>
  <si>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</si>
  <si>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</si>
  <si>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</si>
  <si>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</si>
  <si>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</si>
  <si>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</si>
  <si>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</si>
  <si>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</si>
  <si>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</si>
  <si>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</si>
  <si>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</si>
  <si>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</si>
  <si>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</si>
  <si>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</si>
  <si>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</si>
  <si>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</si>
  <si>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</si>
  <si>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</si>
  <si>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</si>
  <si>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</si>
  <si>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</si>
  <si>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</si>
  <si>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</si>
  <si>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</si>
  <si>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</si>
  <si>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</si>
  <si>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</si>
  <si>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</si>
  <si>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</si>
  <si>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</si>
  <si>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</si>
  <si>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Concurso No:</t>
  </si>
  <si>
    <t>110802-11</t>
  </si>
  <si>
    <t>Neodata, S.A. de C.V.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</si>
  <si>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</si>
  <si>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</si>
  <si>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</si>
  <si>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</si>
  <si>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</si>
  <si>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</si>
  <si>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</si>
  <si>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</si>
  <si>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%</t>
  </si>
  <si>
    <r>
      <t>Costo por Hr</t>
    </r>
    <r>
      <rPr>
        <sz val="7"/>
        <rFont val="Arial"/>
        <family val="2"/>
      </rPr>
      <t>/</t>
    </r>
    <r>
      <rPr>
        <b/>
        <sz val="7"/>
        <rFont val="Arial"/>
        <family val="2"/>
      </rPr>
      <t>día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</si>
</sst>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6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2" fillId="0" borderId="0"/>
  </cellStyleXfs>
  <cellXfs count="244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0" fillId="0" borderId="0" xfId="0" applyBorder="1"/>
    <xf numFmtId="0" fontId="0" fillId="0" borderId="8" xfId="0" applyBorder="1"/>
    <xf numFmtId="0" fontId="4" fillId="0" borderId="0" xfId="0" applyFont="1" applyBorder="1" applyAlignment="1">
      <alignment horizontal="center"/>
    </xf>
    <xf numFmtId="0" fontId="0" fillId="0" borderId="10" xfId="0" applyBorder="1"/>
    <xf numFmtId="0" fontId="4" fillId="0" borderId="0" xfId="0" applyFont="1" applyBorder="1" applyAlignment="1">
      <alignment vertical="top"/>
    </xf>
    <xf numFmtId="0" fontId="0" fillId="0" borderId="5" xfId="0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0" fillId="0" borderId="6" xfId="0" applyBorder="1"/>
    <xf numFmtId="0" fontId="6" fillId="0" borderId="5" xfId="0" applyFont="1" applyBorder="1" applyAlignment="1">
      <alignment horizontal="centerContinuous"/>
    </xf>
    <xf numFmtId="0" fontId="4" fillId="0" borderId="10" xfId="0" applyFont="1" applyBorder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5" fillId="0" borderId="8" xfId="0" applyFont="1" applyBorder="1" applyAlignment="1">
      <alignment horizontal="right"/>
    </xf>
    <xf numFmtId="0" fontId="4" fillId="0" borderId="8" xfId="0" applyFont="1" applyBorder="1"/>
    <xf numFmtId="0" fontId="8" fillId="3" borderId="3" xfId="0" applyFont="1" applyFill="1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21" xfId="0" applyFont="1" applyFill="1" applyBorder="1" applyAlignment="1">
      <alignment vertical="top" wrapText="1"/>
    </xf>
    <xf numFmtId="165" fontId="7" fillId="3" borderId="3" xfId="0" applyNumberFormat="1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4" fillId="6" borderId="0" xfId="0" applyFont="1" applyFill="1" applyBorder="1"/>
    <xf numFmtId="0" fontId="7" fillId="2" borderId="23" xfId="0" applyFont="1" applyFill="1" applyBorder="1" applyAlignment="1">
      <alignment horizontal="center" vertical="top"/>
    </xf>
    <xf numFmtId="0" fontId="0" fillId="5" borderId="24" xfId="0" applyFill="1" applyBorder="1" applyAlignment="1">
      <alignment vertical="top"/>
    </xf>
    <xf numFmtId="0" fontId="0" fillId="3" borderId="20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5" borderId="21" xfId="0" applyFill="1" applyBorder="1" applyAlignment="1">
      <alignment vertical="top"/>
    </xf>
    <xf numFmtId="0" fontId="7" fillId="5" borderId="25" xfId="0" applyFont="1" applyFill="1" applyBorder="1" applyAlignment="1">
      <alignment vertical="top"/>
    </xf>
    <xf numFmtId="0" fontId="8" fillId="0" borderId="0" xfId="0" applyFont="1"/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7" xfId="0" applyFont="1" applyFill="1" applyBorder="1" applyAlignment="1">
      <alignment horizontal="center" vertical="top"/>
    </xf>
    <xf numFmtId="0" fontId="7" fillId="2" borderId="27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11" xfId="0" applyFont="1" applyBorder="1"/>
    <xf numFmtId="0" fontId="5" fillId="0" borderId="0" xfId="0" applyFont="1" applyBorder="1" applyAlignment="1">
      <alignment horizontal="right" vertical="top" wrapText="1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14" fontId="4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5" fillId="6" borderId="0" xfId="0" applyFont="1" applyFill="1" applyBorder="1" applyAlignment="1">
      <alignment horizontal="right"/>
    </xf>
    <xf numFmtId="0" fontId="9" fillId="6" borderId="0" xfId="0" applyFont="1" applyFill="1" applyBorder="1" applyAlignment="1">
      <alignment horizontal="left" vertical="top"/>
    </xf>
    <xf numFmtId="49" fontId="4" fillId="6" borderId="0" xfId="0" applyNumberFormat="1" applyFont="1" applyFill="1" applyBorder="1"/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2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2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 applyBorder="1" applyAlignment="1">
      <alignment vertical="top" wrapText="1"/>
    </xf>
    <xf numFmtId="169" fontId="4" fillId="0" borderId="0" xfId="0" applyNumberFormat="1" applyFont="1" applyBorder="1" applyAlignment="1">
      <alignment horizontal="left" vertical="top"/>
    </xf>
    <xf numFmtId="169" fontId="4" fillId="0" borderId="0" xfId="0" applyNumberFormat="1" applyFont="1" applyBorder="1" applyAlignment="1">
      <alignment vertical="top"/>
    </xf>
    <xf numFmtId="169" fontId="4" fillId="0" borderId="0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6" borderId="0" xfId="0" applyNumberFormat="1" applyFont="1" applyFill="1" applyBorder="1"/>
    <xf numFmtId="169" fontId="4" fillId="0" borderId="0" xfId="0" applyNumberFormat="1" applyFont="1" applyBorder="1"/>
    <xf numFmtId="169" fontId="7" fillId="3" borderId="3" xfId="0" applyNumberFormat="1" applyFont="1" applyFill="1" applyBorder="1" applyAlignment="1">
      <alignment vertical="top" wrapText="1"/>
    </xf>
    <xf numFmtId="169" fontId="7" fillId="3" borderId="22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/>
    </xf>
    <xf numFmtId="169" fontId="4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Continuous"/>
    </xf>
    <xf numFmtId="0" fontId="1" fillId="3" borderId="20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4" fillId="3" borderId="3" xfId="0" applyFont="1" applyFill="1" applyBorder="1"/>
    <xf numFmtId="0" fontId="9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top"/>
    </xf>
    <xf numFmtId="0" fontId="0" fillId="0" borderId="7" xfId="0" applyBorder="1"/>
    <xf numFmtId="164" fontId="13" fillId="0" borderId="5" xfId="0" applyNumberFormat="1" applyFont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 vertical="top" wrapText="1"/>
    </xf>
    <xf numFmtId="0" fontId="0" fillId="6" borderId="7" xfId="0" applyFill="1" applyBorder="1"/>
    <xf numFmtId="0" fontId="4" fillId="0" borderId="0" xfId="0" applyFont="1" applyBorder="1" applyAlignment="1">
      <alignment horizontal="right"/>
    </xf>
    <xf numFmtId="0" fontId="0" fillId="0" borderId="4" xfId="0" applyBorder="1"/>
    <xf numFmtId="0" fontId="5" fillId="0" borderId="11" xfId="0" applyFont="1" applyBorder="1" applyAlignment="1">
      <alignment horizontal="center" vertical="top" wrapText="1"/>
    </xf>
    <xf numFmtId="169" fontId="4" fillId="0" borderId="0" xfId="0" applyNumberFormat="1" applyFont="1" applyBorder="1" applyAlignment="1">
      <alignment horizontal="left"/>
    </xf>
    <xf numFmtId="0" fontId="0" fillId="0" borderId="11" xfId="0" applyBorder="1"/>
    <xf numFmtId="0" fontId="0" fillId="6" borderId="0" xfId="0" applyFill="1" applyBorder="1"/>
    <xf numFmtId="0" fontId="4" fillId="6" borderId="8" xfId="0" applyFont="1" applyFill="1" applyBorder="1" applyAlignment="1">
      <alignment horizontal="left"/>
    </xf>
    <xf numFmtId="169" fontId="4" fillId="6" borderId="0" xfId="0" applyNumberFormat="1" applyFont="1" applyFill="1" applyBorder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0" fontId="5" fillId="0" borderId="0" xfId="0" applyFont="1" applyBorder="1"/>
    <xf numFmtId="0" fontId="4" fillId="0" borderId="8" xfId="0" applyFont="1" applyBorder="1" applyAlignment="1">
      <alignment horizontal="left" vertical="top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0" fontId="15" fillId="6" borderId="14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9" fontId="0" fillId="6" borderId="0" xfId="0" applyNumberFormat="1" applyFont="1" applyFill="1" applyAlignment="1">
      <alignment horizontal="right" vertical="top"/>
    </xf>
    <xf numFmtId="168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7" xfId="0" applyFont="1" applyFill="1" applyBorder="1" applyAlignment="1">
      <alignment horizontal="right"/>
    </xf>
    <xf numFmtId="0" fontId="4" fillId="6" borderId="7" xfId="0" applyFont="1" applyFill="1" applyBorder="1" applyAlignment="1">
      <alignment horizontal="right"/>
    </xf>
    <xf numFmtId="0" fontId="0" fillId="0" borderId="26" xfId="0" applyFont="1" applyBorder="1"/>
    <xf numFmtId="0" fontId="15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9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0" fontId="0" fillId="0" borderId="0" xfId="2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15" fillId="0" borderId="26" xfId="0" applyFont="1" applyFill="1" applyBorder="1" applyAlignment="1">
      <alignment horizontal="center" vertical="center"/>
    </xf>
    <xf numFmtId="0" fontId="0" fillId="0" borderId="0" xfId="0" applyFont="1" applyAlignment="1">
      <alignment horizontal="justify"/>
    </xf>
    <xf numFmtId="0" fontId="15" fillId="0" borderId="1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14" fontId="0" fillId="0" borderId="0" xfId="0" applyNumberFormat="1" applyFont="1" applyAlignment="1">
      <alignment horizontal="left" vertical="top" wrapText="1"/>
    </xf>
    <xf numFmtId="167" fontId="0" fillId="0" borderId="0" xfId="0" applyNumberFormat="1" applyFont="1" applyAlignment="1">
      <alignment horizontal="left" vertical="top" wrapText="1"/>
    </xf>
    <xf numFmtId="169" fontId="0" fillId="0" borderId="0" xfId="0" applyNumberFormat="1" applyFont="1" applyBorder="1" applyAlignment="1">
      <alignment horizontal="left" vertical="top" wrapText="1"/>
    </xf>
    <xf numFmtId="166" fontId="0" fillId="0" borderId="0" xfId="0" applyNumberFormat="1" applyFont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 vertical="top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 vertical="top" wrapText="1"/>
    </xf>
    <xf numFmtId="0" fontId="15" fillId="0" borderId="23" xfId="0" applyFont="1" applyBorder="1"/>
    <xf numFmtId="0" fontId="0" fillId="0" borderId="27" xfId="0" applyFont="1" applyBorder="1"/>
    <xf numFmtId="0" fontId="0" fillId="0" borderId="29" xfId="0" applyFont="1" applyBorder="1"/>
    <xf numFmtId="0" fontId="0" fillId="0" borderId="25" xfId="0" applyFont="1" applyBorder="1"/>
    <xf numFmtId="0" fontId="0" fillId="0" borderId="21" xfId="0" applyFont="1" applyBorder="1"/>
    <xf numFmtId="0" fontId="0" fillId="0" borderId="30" xfId="0" applyFont="1" applyBorder="1"/>
    <xf numFmtId="0" fontId="0" fillId="0" borderId="32" xfId="0" applyFont="1" applyBorder="1"/>
    <xf numFmtId="0" fontId="0" fillId="0" borderId="31" xfId="0" applyFont="1" applyBorder="1"/>
    <xf numFmtId="0" fontId="4" fillId="0" borderId="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0" fontId="5" fillId="0" borderId="33" xfId="0" applyFont="1" applyBorder="1" applyAlignment="1">
      <alignment horizontal="center"/>
    </xf>
    <xf numFmtId="0" fontId="9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vertical="top" wrapText="1"/>
    </xf>
    <xf numFmtId="165" fontId="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15" fillId="0" borderId="1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165" fontId="0" fillId="6" borderId="0" xfId="0" applyNumberFormat="1" applyFont="1" applyFill="1" applyAlignment="1">
      <alignment horizontal="center" vertical="top"/>
    </xf>
    <xf numFmtId="0" fontId="0" fillId="6" borderId="0" xfId="0" applyFont="1" applyFill="1" applyAlignment="1">
      <alignment horizontal="center"/>
    </xf>
    <xf numFmtId="0" fontId="5" fillId="6" borderId="33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15" fillId="6" borderId="15" xfId="0" applyFont="1" applyFill="1" applyBorder="1" applyAlignment="1">
      <alignment horizontal="center" vertical="center"/>
    </xf>
    <xf numFmtId="0" fontId="15" fillId="6" borderId="34" xfId="0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/>
    </xf>
    <xf numFmtId="0" fontId="4" fillId="6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top"/>
    </xf>
    <xf numFmtId="0" fontId="15" fillId="0" borderId="19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/>
    </xf>
    <xf numFmtId="0" fontId="15" fillId="0" borderId="3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top"/>
    </xf>
    <xf numFmtId="0" fontId="15" fillId="0" borderId="37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0" fillId="0" borderId="31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74" t="s">
        <v>353</v>
      </c>
      <c r="C1" s="75" t="s">
        <v>412</v>
      </c>
    </row>
    <row r="2" spans="1:3" ht="12.75" customHeight="1" x14ac:dyDescent="0.2">
      <c r="A2" s="49" t="s">
        <v>0</v>
      </c>
      <c r="B2" s="49"/>
      <c r="C2" s="50"/>
    </row>
    <row r="3" spans="1:3" ht="12.75" customHeight="1" x14ac:dyDescent="0.15">
      <c r="A3" s="51"/>
      <c r="B3" s="51"/>
      <c r="C3" s="51"/>
    </row>
    <row r="4" spans="1:3" ht="12.75" customHeight="1" x14ac:dyDescent="0.15">
      <c r="A4" s="37" t="s">
        <v>148</v>
      </c>
      <c r="B4" s="52" t="s">
        <v>2</v>
      </c>
      <c r="C4" s="53" t="s">
        <v>98</v>
      </c>
    </row>
    <row r="5" spans="1:3" ht="12.75" customHeight="1" x14ac:dyDescent="0.15">
      <c r="A5" s="41" t="s">
        <v>3</v>
      </c>
      <c r="B5" s="38"/>
      <c r="C5" s="30"/>
    </row>
    <row r="6" spans="1:3" ht="12.75" customHeight="1" x14ac:dyDescent="0.15">
      <c r="A6" s="54" t="s">
        <v>99</v>
      </c>
      <c r="B6" s="39" t="s">
        <v>4</v>
      </c>
      <c r="C6" s="101" t="s">
        <v>413</v>
      </c>
    </row>
    <row r="7" spans="1:3" ht="12.75" customHeight="1" x14ac:dyDescent="0.15">
      <c r="A7" s="48" t="s">
        <v>107</v>
      </c>
      <c r="B7" s="40" t="s">
        <v>5</v>
      </c>
      <c r="C7" s="26" t="s">
        <v>100</v>
      </c>
    </row>
    <row r="8" spans="1:3" ht="12.75" customHeight="1" x14ac:dyDescent="0.15">
      <c r="A8" s="48" t="s">
        <v>108</v>
      </c>
      <c r="B8" s="40" t="s">
        <v>6</v>
      </c>
      <c r="C8" s="26" t="s">
        <v>101</v>
      </c>
    </row>
    <row r="9" spans="1:3" ht="12.75" customHeight="1" x14ac:dyDescent="0.15">
      <c r="A9" s="48" t="s">
        <v>109</v>
      </c>
      <c r="B9" s="40" t="s">
        <v>7</v>
      </c>
      <c r="C9" s="26" t="s">
        <v>102</v>
      </c>
    </row>
    <row r="10" spans="1:3" ht="12.75" customHeight="1" x14ac:dyDescent="0.15">
      <c r="A10" s="40" t="s">
        <v>123</v>
      </c>
      <c r="B10" s="48" t="s">
        <v>136</v>
      </c>
      <c r="C10" s="26" t="s">
        <v>103</v>
      </c>
    </row>
    <row r="11" spans="1:3" ht="12.75" customHeight="1" x14ac:dyDescent="0.15">
      <c r="A11" s="40" t="s">
        <v>124</v>
      </c>
      <c r="B11" s="40" t="s">
        <v>8</v>
      </c>
      <c r="C11" s="26" t="s">
        <v>104</v>
      </c>
    </row>
    <row r="12" spans="1:3" ht="12.75" customHeight="1" x14ac:dyDescent="0.15">
      <c r="A12" s="40" t="s">
        <v>125</v>
      </c>
      <c r="B12" s="40" t="s">
        <v>9</v>
      </c>
      <c r="C12" s="26" t="s">
        <v>105</v>
      </c>
    </row>
    <row r="13" spans="1:3" ht="12.75" customHeight="1" x14ac:dyDescent="0.15">
      <c r="A13" s="40" t="s">
        <v>126</v>
      </c>
      <c r="B13" s="40" t="s">
        <v>10</v>
      </c>
      <c r="C13" s="28" t="s">
        <v>106</v>
      </c>
    </row>
    <row r="14" spans="1:3" ht="12.75" customHeight="1" x14ac:dyDescent="0.15">
      <c r="A14" s="48" t="s">
        <v>113</v>
      </c>
      <c r="B14" s="40" t="s">
        <v>11</v>
      </c>
      <c r="C14" s="47">
        <v>1234567</v>
      </c>
    </row>
    <row r="15" spans="1:3" ht="12.75" customHeight="1" x14ac:dyDescent="0.15">
      <c r="A15" s="48" t="s">
        <v>114</v>
      </c>
      <c r="B15" s="40" t="s">
        <v>12</v>
      </c>
      <c r="C15" s="47">
        <v>12345678</v>
      </c>
    </row>
    <row r="16" spans="1:3" ht="12.75" customHeight="1" x14ac:dyDescent="0.15">
      <c r="A16" s="48" t="s">
        <v>115</v>
      </c>
      <c r="B16" s="40" t="s">
        <v>13</v>
      </c>
      <c r="C16" s="47">
        <v>123456789</v>
      </c>
    </row>
    <row r="17" spans="1:3" ht="12.75" customHeight="1" x14ac:dyDescent="0.15">
      <c r="A17" s="48" t="s">
        <v>110</v>
      </c>
      <c r="B17" s="40" t="s">
        <v>14</v>
      </c>
      <c r="C17" s="26" t="s">
        <v>147</v>
      </c>
    </row>
    <row r="18" spans="1:3" ht="12.75" customHeight="1" x14ac:dyDescent="0.15">
      <c r="A18" s="48" t="s">
        <v>116</v>
      </c>
      <c r="B18" s="40" t="s">
        <v>15</v>
      </c>
      <c r="C18" s="26" t="s">
        <v>146</v>
      </c>
    </row>
    <row r="19" spans="1:3" ht="12.75" customHeight="1" x14ac:dyDescent="0.15">
      <c r="A19" s="41" t="s">
        <v>183</v>
      </c>
      <c r="B19" s="42"/>
      <c r="C19" s="30"/>
    </row>
    <row r="20" spans="1:3" ht="63.75" x14ac:dyDescent="0.15">
      <c r="A20" s="48" t="s">
        <v>153</v>
      </c>
      <c r="B20" s="48" t="s">
        <v>120</v>
      </c>
      <c r="C20" s="27" t="s">
        <v>111</v>
      </c>
    </row>
    <row r="21" spans="1:3" ht="12.75" customHeight="1" x14ac:dyDescent="0.15">
      <c r="A21" s="40" t="s">
        <v>119</v>
      </c>
      <c r="B21" s="40" t="s">
        <v>121</v>
      </c>
      <c r="C21" s="26" t="s">
        <v>128</v>
      </c>
    </row>
    <row r="22" spans="1:3" ht="12.75" customHeight="1" x14ac:dyDescent="0.15">
      <c r="A22" s="40" t="s">
        <v>127</v>
      </c>
      <c r="B22" s="40" t="s">
        <v>122</v>
      </c>
      <c r="C22" s="26" t="s">
        <v>129</v>
      </c>
    </row>
    <row r="23" spans="1:3" ht="12.75" customHeight="1" x14ac:dyDescent="0.15">
      <c r="A23" s="40" t="s">
        <v>222</v>
      </c>
      <c r="B23" s="40" t="s">
        <v>223</v>
      </c>
      <c r="C23" s="26" t="s">
        <v>223</v>
      </c>
    </row>
    <row r="24" spans="1:3" ht="12.75" customHeight="1" x14ac:dyDescent="0.15">
      <c r="A24" s="40" t="s">
        <v>224</v>
      </c>
      <c r="B24" s="40" t="s">
        <v>225</v>
      </c>
      <c r="C24" s="26" t="s">
        <v>225</v>
      </c>
    </row>
    <row r="25" spans="1:3" ht="12.75" customHeight="1" x14ac:dyDescent="0.15">
      <c r="A25" s="40" t="s">
        <v>226</v>
      </c>
      <c r="B25" s="40" t="s">
        <v>227</v>
      </c>
      <c r="C25" s="26" t="s">
        <v>227</v>
      </c>
    </row>
    <row r="26" spans="1:3" ht="12.75" customHeight="1" x14ac:dyDescent="0.15">
      <c r="A26" s="40" t="s">
        <v>228</v>
      </c>
      <c r="B26" s="40" t="s">
        <v>229</v>
      </c>
      <c r="C26" s="26" t="s">
        <v>229</v>
      </c>
    </row>
    <row r="27" spans="1:3" ht="12.75" customHeight="1" x14ac:dyDescent="0.15">
      <c r="A27" s="40" t="s">
        <v>230</v>
      </c>
      <c r="B27" s="40" t="s">
        <v>231</v>
      </c>
      <c r="C27" s="26" t="s">
        <v>231</v>
      </c>
    </row>
    <row r="28" spans="1:3" ht="12.75" customHeight="1" x14ac:dyDescent="0.15">
      <c r="A28" s="40" t="s">
        <v>232</v>
      </c>
      <c r="B28" s="40" t="s">
        <v>233</v>
      </c>
      <c r="C28" s="26" t="s">
        <v>233</v>
      </c>
    </row>
    <row r="29" spans="1:3" ht="12.75" customHeight="1" x14ac:dyDescent="0.15">
      <c r="A29" s="40" t="s">
        <v>234</v>
      </c>
      <c r="B29" s="40" t="s">
        <v>235</v>
      </c>
      <c r="C29" s="26" t="s">
        <v>235</v>
      </c>
    </row>
    <row r="30" spans="1:3" ht="12.75" customHeight="1" x14ac:dyDescent="0.15">
      <c r="A30" s="79" t="s">
        <v>357</v>
      </c>
      <c r="B30" s="80" t="s">
        <v>358</v>
      </c>
      <c r="C30" s="81" t="s">
        <v>358</v>
      </c>
    </row>
    <row r="31" spans="1:3" ht="12.75" customHeight="1" x14ac:dyDescent="0.15">
      <c r="A31" s="82" t="s">
        <v>359</v>
      </c>
      <c r="B31" s="80" t="s">
        <v>360</v>
      </c>
      <c r="C31" s="81" t="s">
        <v>360</v>
      </c>
    </row>
    <row r="32" spans="1:3" ht="12.75" customHeight="1" x14ac:dyDescent="0.15">
      <c r="A32" s="79" t="s">
        <v>361</v>
      </c>
      <c r="B32" s="80" t="s">
        <v>362</v>
      </c>
      <c r="C32" s="81" t="s">
        <v>362</v>
      </c>
    </row>
    <row r="33" spans="1:3" ht="12.75" customHeight="1" x14ac:dyDescent="0.15">
      <c r="A33" s="41" t="s">
        <v>16</v>
      </c>
      <c r="B33" s="42"/>
      <c r="C33" s="30"/>
    </row>
    <row r="34" spans="1:3" ht="12.75" customHeight="1" x14ac:dyDescent="0.15">
      <c r="A34" s="48" t="s">
        <v>130</v>
      </c>
      <c r="B34" s="40" t="s">
        <v>17</v>
      </c>
      <c r="C34" s="96">
        <v>40017</v>
      </c>
    </row>
    <row r="35" spans="1:3" ht="12.75" customHeight="1" x14ac:dyDescent="0.15">
      <c r="A35" s="48" t="s">
        <v>132</v>
      </c>
      <c r="B35" s="40" t="s">
        <v>18</v>
      </c>
      <c r="C35" s="47" t="s">
        <v>131</v>
      </c>
    </row>
    <row r="36" spans="1:3" ht="12.75" customHeight="1" x14ac:dyDescent="0.15">
      <c r="A36" s="48" t="s">
        <v>251</v>
      </c>
      <c r="B36" s="48" t="s">
        <v>137</v>
      </c>
      <c r="C36" s="26" t="s">
        <v>138</v>
      </c>
    </row>
    <row r="37" spans="1:3" ht="12.75" customHeight="1" x14ac:dyDescent="0.15">
      <c r="A37" s="41" t="s">
        <v>19</v>
      </c>
      <c r="B37" s="42"/>
      <c r="C37" s="31"/>
    </row>
    <row r="38" spans="1:3" ht="12.75" customHeight="1" x14ac:dyDescent="0.15">
      <c r="A38" s="76" t="s">
        <v>354</v>
      </c>
      <c r="B38" s="77" t="s">
        <v>355</v>
      </c>
      <c r="C38" s="78" t="s">
        <v>356</v>
      </c>
    </row>
    <row r="39" spans="1:3" ht="140.25" x14ac:dyDescent="0.15">
      <c r="A39" s="48" t="s">
        <v>118</v>
      </c>
      <c r="B39" s="40" t="s">
        <v>20</v>
      </c>
      <c r="C39" s="73" t="s">
        <v>342</v>
      </c>
    </row>
    <row r="40" spans="1:3" ht="12.75" customHeight="1" x14ac:dyDescent="0.15">
      <c r="A40" s="48" t="s">
        <v>236</v>
      </c>
      <c r="B40" s="40" t="s">
        <v>21</v>
      </c>
      <c r="C40" s="26" t="s">
        <v>190</v>
      </c>
    </row>
    <row r="41" spans="1:3" ht="12.75" customHeight="1" x14ac:dyDescent="0.15">
      <c r="A41" s="48" t="s">
        <v>237</v>
      </c>
      <c r="B41" s="40" t="s">
        <v>238</v>
      </c>
      <c r="C41" s="26" t="s">
        <v>238</v>
      </c>
    </row>
    <row r="42" spans="1:3" ht="12.75" customHeight="1" x14ac:dyDescent="0.15">
      <c r="A42" s="48" t="s">
        <v>133</v>
      </c>
      <c r="B42" s="40" t="s">
        <v>22</v>
      </c>
      <c r="C42" s="26" t="s">
        <v>102</v>
      </c>
    </row>
    <row r="43" spans="1:3" ht="12.75" customHeight="1" x14ac:dyDescent="0.15">
      <c r="A43" s="48" t="s">
        <v>134</v>
      </c>
      <c r="B43" s="48" t="s">
        <v>135</v>
      </c>
      <c r="C43" s="26" t="s">
        <v>103</v>
      </c>
    </row>
    <row r="44" spans="1:3" ht="12.75" customHeight="1" x14ac:dyDescent="0.15">
      <c r="A44" s="48" t="s">
        <v>239</v>
      </c>
      <c r="B44" s="48" t="s">
        <v>240</v>
      </c>
      <c r="C44" s="26" t="s">
        <v>240</v>
      </c>
    </row>
    <row r="45" spans="1:3" ht="12.75" customHeight="1" x14ac:dyDescent="0.15">
      <c r="A45" s="48" t="s">
        <v>241</v>
      </c>
      <c r="B45" s="48" t="s">
        <v>242</v>
      </c>
      <c r="C45" s="26" t="s">
        <v>242</v>
      </c>
    </row>
    <row r="46" spans="1:3" ht="12.75" customHeight="1" x14ac:dyDescent="0.15">
      <c r="A46" s="48" t="s">
        <v>243</v>
      </c>
      <c r="B46" s="48" t="s">
        <v>244</v>
      </c>
      <c r="C46" s="26" t="s">
        <v>244</v>
      </c>
    </row>
    <row r="47" spans="1:3" ht="12.75" customHeight="1" x14ac:dyDescent="0.15">
      <c r="A47" s="48" t="s">
        <v>245</v>
      </c>
      <c r="B47" s="48" t="s">
        <v>246</v>
      </c>
      <c r="C47" s="26" t="s">
        <v>246</v>
      </c>
    </row>
    <row r="48" spans="1:3" ht="12.75" customHeight="1" x14ac:dyDescent="0.15">
      <c r="A48" s="48" t="s">
        <v>253</v>
      </c>
      <c r="B48" s="48" t="s">
        <v>254</v>
      </c>
      <c r="C48" s="26" t="s">
        <v>254</v>
      </c>
    </row>
    <row r="49" spans="1:3" ht="12.75" customHeight="1" x14ac:dyDescent="0.15">
      <c r="A49" s="83" t="s">
        <v>363</v>
      </c>
      <c r="B49" s="83" t="s">
        <v>364</v>
      </c>
      <c r="C49" s="84" t="s">
        <v>365</v>
      </c>
    </row>
    <row r="50" spans="1:3" ht="12.75" customHeight="1" x14ac:dyDescent="0.15">
      <c r="A50" s="83" t="s">
        <v>366</v>
      </c>
      <c r="B50" s="83" t="s">
        <v>367</v>
      </c>
      <c r="C50" s="84" t="s">
        <v>368</v>
      </c>
    </row>
    <row r="51" spans="1:3" ht="12.75" customHeight="1" x14ac:dyDescent="0.15">
      <c r="A51" s="83" t="s">
        <v>369</v>
      </c>
      <c r="B51" s="83" t="s">
        <v>370</v>
      </c>
      <c r="C51" s="84" t="s">
        <v>371</v>
      </c>
    </row>
    <row r="52" spans="1:3" ht="12.75" customHeight="1" x14ac:dyDescent="0.15">
      <c r="A52" s="83" t="s">
        <v>372</v>
      </c>
      <c r="B52" s="83" t="s">
        <v>373</v>
      </c>
      <c r="C52" s="84">
        <v>52783850</v>
      </c>
    </row>
    <row r="53" spans="1:3" ht="12.75" customHeight="1" x14ac:dyDescent="0.15">
      <c r="A53" s="83" t="s">
        <v>374</v>
      </c>
      <c r="B53" s="83" t="s">
        <v>375</v>
      </c>
      <c r="C53" s="28" t="s">
        <v>376</v>
      </c>
    </row>
    <row r="54" spans="1:3" ht="12.75" customHeight="1" x14ac:dyDescent="0.15">
      <c r="A54" s="48" t="s">
        <v>139</v>
      </c>
      <c r="B54" s="40" t="s">
        <v>215</v>
      </c>
      <c r="C54" s="96">
        <v>40026</v>
      </c>
    </row>
    <row r="55" spans="1:3" ht="12.75" customHeight="1" x14ac:dyDescent="0.15">
      <c r="A55" s="55" t="s">
        <v>140</v>
      </c>
      <c r="B55" s="43" t="s">
        <v>216</v>
      </c>
      <c r="C55" s="97">
        <v>40178</v>
      </c>
    </row>
    <row r="56" spans="1:3" ht="12.75" customHeight="1" x14ac:dyDescent="0.15">
      <c r="A56" s="48" t="s">
        <v>255</v>
      </c>
      <c r="B56" s="40" t="s">
        <v>256</v>
      </c>
      <c r="C56" s="33">
        <v>100000</v>
      </c>
    </row>
    <row r="57" spans="1:3" ht="12.75" customHeight="1" x14ac:dyDescent="0.15">
      <c r="A57" s="48" t="s">
        <v>257</v>
      </c>
      <c r="B57" s="40" t="s">
        <v>258</v>
      </c>
      <c r="C57" s="33">
        <v>7722</v>
      </c>
    </row>
    <row r="58" spans="1:3" ht="12.75" customHeight="1" x14ac:dyDescent="0.15">
      <c r="A58" s="48" t="s">
        <v>263</v>
      </c>
      <c r="B58" s="40" t="s">
        <v>28</v>
      </c>
      <c r="C58" s="57">
        <v>0.15</v>
      </c>
    </row>
    <row r="59" spans="1:3" ht="12.75" customHeight="1" x14ac:dyDescent="0.15">
      <c r="A59" s="41" t="s">
        <v>23</v>
      </c>
      <c r="B59" s="42"/>
      <c r="C59" s="30"/>
    </row>
    <row r="60" spans="1:3" ht="12.75" customHeight="1" x14ac:dyDescent="0.15">
      <c r="A60" s="40" t="s">
        <v>259</v>
      </c>
      <c r="B60" s="40" t="s">
        <v>260</v>
      </c>
      <c r="C60" s="26">
        <v>153</v>
      </c>
    </row>
    <row r="61" spans="1:3" ht="12.75" customHeight="1" x14ac:dyDescent="0.15">
      <c r="A61" s="40" t="s">
        <v>261</v>
      </c>
      <c r="B61" s="40" t="s">
        <v>262</v>
      </c>
      <c r="C61" s="26">
        <v>133</v>
      </c>
    </row>
    <row r="62" spans="1:3" ht="12.75" customHeight="1" x14ac:dyDescent="0.15">
      <c r="A62" s="48" t="s">
        <v>247</v>
      </c>
      <c r="B62" s="48" t="s">
        <v>185</v>
      </c>
      <c r="C62" s="26">
        <v>2</v>
      </c>
    </row>
    <row r="63" spans="1:3" ht="12.75" customHeight="1" x14ac:dyDescent="0.15">
      <c r="A63" s="48" t="s">
        <v>248</v>
      </c>
      <c r="B63" s="48" t="s">
        <v>191</v>
      </c>
      <c r="C63" s="26" t="s">
        <v>184</v>
      </c>
    </row>
    <row r="64" spans="1:3" ht="12.75" customHeight="1" x14ac:dyDescent="0.15">
      <c r="A64" s="48" t="s">
        <v>249</v>
      </c>
      <c r="B64" s="48" t="s">
        <v>193</v>
      </c>
      <c r="C64" s="26" t="s">
        <v>187</v>
      </c>
    </row>
    <row r="65" spans="1:3" ht="12.75" customHeight="1" x14ac:dyDescent="0.15">
      <c r="A65" s="48" t="s">
        <v>252</v>
      </c>
      <c r="B65" s="48" t="s">
        <v>192</v>
      </c>
      <c r="C65" s="26" t="s">
        <v>188</v>
      </c>
    </row>
    <row r="66" spans="1:3" ht="12.75" customHeight="1" x14ac:dyDescent="0.15">
      <c r="A66" s="48" t="s">
        <v>250</v>
      </c>
      <c r="B66" s="48" t="s">
        <v>194</v>
      </c>
      <c r="C66" s="26" t="s">
        <v>189</v>
      </c>
    </row>
    <row r="67" spans="1:3" ht="12.75" customHeight="1" x14ac:dyDescent="0.15">
      <c r="A67" s="45" t="s">
        <v>24</v>
      </c>
      <c r="B67" s="44"/>
      <c r="C67" s="32"/>
    </row>
    <row r="68" spans="1:3" ht="12.75" customHeight="1" x14ac:dyDescent="0.15">
      <c r="A68" s="48" t="s">
        <v>141</v>
      </c>
      <c r="B68" s="40" t="s">
        <v>25</v>
      </c>
      <c r="C68" s="26" t="s">
        <v>142</v>
      </c>
    </row>
    <row r="69" spans="1:3" ht="12.75" customHeight="1" x14ac:dyDescent="0.15">
      <c r="A69" s="48" t="s">
        <v>143</v>
      </c>
      <c r="B69" s="40" t="s">
        <v>26</v>
      </c>
      <c r="C69" s="96">
        <v>39995</v>
      </c>
    </row>
    <row r="70" spans="1:3" ht="12.75" customHeight="1" x14ac:dyDescent="0.15">
      <c r="A70" s="56" t="s">
        <v>144</v>
      </c>
      <c r="B70" s="40" t="s">
        <v>27</v>
      </c>
      <c r="C70" s="29" t="s">
        <v>145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showZeros="0" workbookViewId="0">
      <selection activeCell="F2" sqref="F2"/>
    </sheetView>
  </sheetViews>
  <sheetFormatPr baseColWidth="10" defaultColWidth="9.3984375" defaultRowHeight="9" x14ac:dyDescent="0.15"/>
  <cols>
    <col min="1" max="1" width="16.19921875" bestFit="1" customWidth="1"/>
    <col min="2" max="2" width="50" customWidth="1"/>
    <col min="3" max="4" width="15" customWidth="1"/>
    <col min="5" max="5" width="13" customWidth="1"/>
  </cols>
  <sheetData>
    <row r="1" spans="1:6" ht="11.25" customHeight="1" thickBot="1" x14ac:dyDescent="0.25">
      <c r="A1" s="16" t="s">
        <v>56</v>
      </c>
    </row>
    <row r="2" spans="1:6" ht="12.75" thickTop="1" x14ac:dyDescent="0.15">
      <c r="A2" s="188" t="str">
        <f>razonsocial</f>
        <v>Neodata, S.A. de C.V.</v>
      </c>
      <c r="B2" s="189"/>
      <c r="C2" s="189"/>
      <c r="D2" s="113"/>
      <c r="E2" s="9"/>
    </row>
    <row r="3" spans="1:6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09"/>
      <c r="E3" s="11"/>
    </row>
    <row r="4" spans="1:6" ht="11.25" x14ac:dyDescent="0.2">
      <c r="A4" s="103"/>
      <c r="B4" s="190"/>
      <c r="C4" s="190"/>
      <c r="D4" s="109"/>
      <c r="E4" s="11"/>
    </row>
    <row r="5" spans="1:6" ht="11.25" x14ac:dyDescent="0.2">
      <c r="A5" s="102" t="s">
        <v>411</v>
      </c>
      <c r="B5" s="107" t="str">
        <f>numerodeconcurso</f>
        <v>2009/0257-0001</v>
      </c>
      <c r="C5" s="66" t="s">
        <v>66</v>
      </c>
      <c r="D5" s="122">
        <f>fechadeconcurso</f>
        <v>40017</v>
      </c>
      <c r="E5" s="10"/>
      <c r="F5" s="115"/>
    </row>
    <row r="6" spans="1:6" ht="11.25" customHeight="1" x14ac:dyDescent="0.2">
      <c r="A6" s="102" t="s">
        <v>117</v>
      </c>
      <c r="B6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2"/>
      <c r="D6" s="66" t="s">
        <v>218</v>
      </c>
      <c r="E6" s="107" t="str">
        <f>plazocalculado&amp;" días"</f>
        <v>153 días</v>
      </c>
      <c r="F6" s="115"/>
    </row>
    <row r="7" spans="1:6" ht="11.25" x14ac:dyDescent="0.2">
      <c r="A7" s="103"/>
      <c r="B7" s="192"/>
      <c r="C7" s="192"/>
      <c r="D7" s="58" t="s">
        <v>219</v>
      </c>
      <c r="E7" s="93">
        <f>fechainicio</f>
        <v>40026</v>
      </c>
    </row>
    <row r="8" spans="1:6" ht="11.25" x14ac:dyDescent="0.2">
      <c r="A8" s="103"/>
      <c r="B8" s="192"/>
      <c r="C8" s="192"/>
      <c r="D8" s="58" t="s">
        <v>220</v>
      </c>
      <c r="E8" s="93">
        <f>fechaterminacion</f>
        <v>40178</v>
      </c>
    </row>
    <row r="9" spans="1:6" ht="11.25" x14ac:dyDescent="0.2">
      <c r="A9" s="103"/>
      <c r="B9" s="192"/>
      <c r="C9" s="192"/>
      <c r="D9" s="58"/>
      <c r="E9" s="93"/>
    </row>
    <row r="10" spans="1:6" ht="12" thickBot="1" x14ac:dyDescent="0.25">
      <c r="A10" s="102" t="s">
        <v>217</v>
      </c>
      <c r="B10" s="112" t="str">
        <f>direcciondelaobra&amp;", "&amp;codigodelaobra&amp;", "&amp;ciudaddelaobra&amp;", "&amp;estadodelaobra</f>
        <v>Tramo de Barranca del Muerto a Tlahuac., PU2010-OBRA NUEVA 001, México, Distrito Federal</v>
      </c>
      <c r="C10" s="66"/>
      <c r="D10" s="66"/>
      <c r="E10" s="92"/>
    </row>
    <row r="11" spans="1:6" ht="12.75" thickTop="1" thickBot="1" x14ac:dyDescent="0.25">
      <c r="A11" s="191" t="s">
        <v>96</v>
      </c>
      <c r="B11" s="191"/>
      <c r="C11" s="191"/>
      <c r="D11" s="191"/>
      <c r="E11" s="191"/>
    </row>
    <row r="12" spans="1:6" ht="10.5" thickTop="1" thickBot="1" x14ac:dyDescent="0.2">
      <c r="A12" s="165" t="s">
        <v>60</v>
      </c>
      <c r="B12" s="165" t="s">
        <v>67</v>
      </c>
      <c r="C12" s="165" t="s">
        <v>62</v>
      </c>
      <c r="D12" s="230" t="s">
        <v>97</v>
      </c>
      <c r="E12" s="231"/>
    </row>
    <row r="13" spans="1:6" ht="9.75" thickTop="1" x14ac:dyDescent="0.15">
      <c r="A13" s="135" t="s">
        <v>64</v>
      </c>
      <c r="B13" s="135"/>
      <c r="C13" s="135"/>
      <c r="D13" s="201"/>
      <c r="E13" s="201"/>
    </row>
    <row r="14" spans="1:6" x14ac:dyDescent="0.15">
      <c r="A14" s="158" t="s">
        <v>150</v>
      </c>
      <c r="B14" s="159" t="s">
        <v>156</v>
      </c>
      <c r="C14" s="157" t="s">
        <v>33</v>
      </c>
      <c r="D14" s="229" t="s">
        <v>338</v>
      </c>
      <c r="E14" s="229"/>
    </row>
    <row r="15" spans="1:6" x14ac:dyDescent="0.15">
      <c r="A15" s="135" t="s">
        <v>65</v>
      </c>
      <c r="B15" s="166"/>
      <c r="C15" s="135"/>
      <c r="D15" s="196"/>
      <c r="E15" s="196"/>
    </row>
  </sheetData>
  <mergeCells count="8">
    <mergeCell ref="D13:E13"/>
    <mergeCell ref="D14:E14"/>
    <mergeCell ref="D15:E15"/>
    <mergeCell ref="A2:C2"/>
    <mergeCell ref="B3:C4"/>
    <mergeCell ref="A11:E11"/>
    <mergeCell ref="D12:E12"/>
    <mergeCell ref="B6:C9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workbookViewId="0">
      <selection activeCell="B6" sqref="B6:D9"/>
    </sheetView>
  </sheetViews>
  <sheetFormatPr baseColWidth="10" defaultColWidth="9.3984375" defaultRowHeight="9" x14ac:dyDescent="0.15"/>
  <cols>
    <col min="1" max="1" width="16.19921875" bestFit="1" customWidth="1"/>
    <col min="2" max="2" width="39" customWidth="1"/>
    <col min="3" max="3" width="8.59765625" bestFit="1" customWidth="1"/>
    <col min="4" max="4" width="16.796875" bestFit="1" customWidth="1"/>
    <col min="5" max="5" width="13.3984375" customWidth="1"/>
    <col min="6" max="6" width="15.59765625" bestFit="1" customWidth="1"/>
  </cols>
  <sheetData>
    <row r="1" spans="1:7" ht="11.25" customHeight="1" thickBot="1" x14ac:dyDescent="0.25">
      <c r="A1" s="16" t="s">
        <v>56</v>
      </c>
    </row>
    <row r="2" spans="1:7" ht="12.75" thickTop="1" x14ac:dyDescent="0.15">
      <c r="A2" s="188" t="str">
        <f>razonsocial</f>
        <v>Neodata, S.A. de C.V.</v>
      </c>
      <c r="B2" s="189"/>
      <c r="C2" s="189"/>
      <c r="D2" s="189"/>
      <c r="E2" s="15"/>
      <c r="F2" s="9"/>
    </row>
    <row r="3" spans="1:7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0"/>
      <c r="F3" s="11"/>
    </row>
    <row r="4" spans="1:7" ht="11.25" x14ac:dyDescent="0.2">
      <c r="A4" s="103"/>
      <c r="B4" s="190"/>
      <c r="C4" s="190"/>
      <c r="D4" s="190"/>
      <c r="E4" s="10"/>
      <c r="F4" s="11"/>
    </row>
    <row r="5" spans="1:7" ht="11.25" x14ac:dyDescent="0.2">
      <c r="A5" s="102" t="s">
        <v>411</v>
      </c>
      <c r="B5" s="59" t="str">
        <f>numerodeconcurso</f>
        <v>2009/0257-0001</v>
      </c>
      <c r="D5" s="58" t="s">
        <v>66</v>
      </c>
      <c r="E5" s="91">
        <f>fechadeconcurso</f>
        <v>40017</v>
      </c>
      <c r="F5" s="11"/>
    </row>
    <row r="6" spans="1:7" ht="11.25" customHeight="1" x14ac:dyDescent="0.2">
      <c r="A6" s="102" t="s">
        <v>117</v>
      </c>
      <c r="B6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2"/>
      <c r="D6" s="192"/>
      <c r="E6" s="66" t="s">
        <v>218</v>
      </c>
      <c r="F6" s="107" t="str">
        <f>plazocalculado&amp;" días"</f>
        <v>153 días</v>
      </c>
      <c r="G6" s="115"/>
    </row>
    <row r="7" spans="1:7" ht="11.25" x14ac:dyDescent="0.2">
      <c r="A7" s="103"/>
      <c r="B7" s="192"/>
      <c r="C7" s="192"/>
      <c r="D7" s="192"/>
      <c r="E7" s="61" t="s">
        <v>219</v>
      </c>
      <c r="F7" s="122">
        <f>fechainicio</f>
        <v>40026</v>
      </c>
      <c r="G7" s="115"/>
    </row>
    <row r="8" spans="1:7" ht="11.25" x14ac:dyDescent="0.2">
      <c r="A8" s="103"/>
      <c r="B8" s="192"/>
      <c r="C8" s="192"/>
      <c r="D8" s="192"/>
      <c r="E8" s="58" t="s">
        <v>220</v>
      </c>
      <c r="F8" s="122">
        <f>fechaterminacion</f>
        <v>40178</v>
      </c>
      <c r="G8" s="115"/>
    </row>
    <row r="9" spans="1:7" ht="11.25" x14ac:dyDescent="0.2">
      <c r="A9" s="103"/>
      <c r="B9" s="192"/>
      <c r="C9" s="192"/>
      <c r="D9" s="192"/>
      <c r="E9" s="58"/>
      <c r="F9" s="122"/>
      <c r="G9" s="115"/>
    </row>
    <row r="10" spans="1:7" ht="12" thickBot="1" x14ac:dyDescent="0.25">
      <c r="A10" s="102" t="s">
        <v>217</v>
      </c>
      <c r="B10" s="232" t="str">
        <f>direcciondelaobra&amp;", "&amp;coloniadelaobra&amp;", "&amp;ciudaddelaobra&amp;", "&amp;estadodelaobra</f>
        <v>Tramo de Barranca del Muerto a Tlahuac., Colonia de la obra., México, Distrito Federal</v>
      </c>
      <c r="C10" s="232"/>
      <c r="D10" s="232"/>
      <c r="F10" s="128"/>
      <c r="G10" s="115"/>
    </row>
    <row r="11" spans="1:7" ht="12.75" thickTop="1" thickBot="1" x14ac:dyDescent="0.25">
      <c r="A11" s="191" t="s">
        <v>74</v>
      </c>
      <c r="B11" s="191"/>
      <c r="C11" s="191"/>
      <c r="D11" s="191"/>
      <c r="E11" s="191"/>
      <c r="F11" s="191"/>
    </row>
    <row r="12" spans="1:7" ht="28.5" thickTop="1" thickBot="1" x14ac:dyDescent="0.2">
      <c r="A12" s="130" t="s">
        <v>60</v>
      </c>
      <c r="B12" s="131" t="s">
        <v>67</v>
      </c>
      <c r="C12" s="132" t="s">
        <v>62</v>
      </c>
      <c r="D12" s="133" t="s">
        <v>75</v>
      </c>
      <c r="E12" s="133" t="s">
        <v>76</v>
      </c>
      <c r="F12" s="156" t="s">
        <v>77</v>
      </c>
    </row>
    <row r="13" spans="1:7" ht="9.75" thickTop="1" x14ac:dyDescent="0.15">
      <c r="A13" s="135" t="s">
        <v>64</v>
      </c>
      <c r="B13" s="135"/>
      <c r="C13" s="135"/>
      <c r="D13" s="135"/>
      <c r="E13" s="135"/>
      <c r="F13" s="135"/>
    </row>
    <row r="14" spans="1:7" x14ac:dyDescent="0.15">
      <c r="A14" s="136" t="s">
        <v>150</v>
      </c>
      <c r="B14" s="137" t="s">
        <v>156</v>
      </c>
      <c r="C14" s="143" t="s">
        <v>33</v>
      </c>
      <c r="D14" s="141" t="s">
        <v>280</v>
      </c>
      <c r="E14" s="164" t="s">
        <v>297</v>
      </c>
      <c r="F14" s="139" t="s">
        <v>282</v>
      </c>
    </row>
    <row r="15" spans="1:7" x14ac:dyDescent="0.15">
      <c r="A15" s="135" t="s">
        <v>65</v>
      </c>
      <c r="B15" s="135"/>
      <c r="C15" s="135"/>
      <c r="D15" s="135"/>
      <c r="E15" s="135"/>
      <c r="F15" s="135"/>
    </row>
  </sheetData>
  <mergeCells count="5">
    <mergeCell ref="A11:F11"/>
    <mergeCell ref="A2:D2"/>
    <mergeCell ref="B3:D4"/>
    <mergeCell ref="B10:D10"/>
    <mergeCell ref="B6:D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B6" sqref="B6:G9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3" width="8.59765625" bestFit="1" customWidth="1"/>
    <col min="4" max="4" width="16.796875" bestFit="1" customWidth="1"/>
    <col min="5" max="5" width="14.19921875" bestFit="1" customWidth="1"/>
    <col min="6" max="6" width="15.59765625" bestFit="1" customWidth="1"/>
    <col min="7" max="7" width="15.3984375" customWidth="1"/>
    <col min="8" max="8" width="16.3984375" customWidth="1"/>
    <col min="9" max="9" width="15.19921875" customWidth="1"/>
    <col min="10" max="10" width="6.796875" customWidth="1"/>
  </cols>
  <sheetData>
    <row r="1" spans="1:10" ht="11.25" customHeight="1" thickBot="1" x14ac:dyDescent="0.25">
      <c r="A1" s="16" t="s">
        <v>56</v>
      </c>
    </row>
    <row r="2" spans="1:10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62"/>
      <c r="I2" s="63"/>
    </row>
    <row r="3" spans="1:10" ht="11.25" x14ac:dyDescent="0.15">
      <c r="A3" s="105" t="s">
        <v>112</v>
      </c>
      <c r="B3" s="193" t="str">
        <f>nombrecliente</f>
        <v>Sistema de Comunicaciones y Transportes, Sistema de Transporte Colectivo Metro, Administración General de Recursos, Línea 12 (Línea Dorada)</v>
      </c>
      <c r="C3" s="193"/>
      <c r="D3" s="193"/>
      <c r="E3" s="193"/>
      <c r="F3" s="193"/>
      <c r="G3" s="193"/>
      <c r="H3" s="14"/>
      <c r="I3" s="64"/>
    </row>
    <row r="4" spans="1:10" ht="11.25" x14ac:dyDescent="0.15">
      <c r="A4" s="106"/>
      <c r="B4" s="193"/>
      <c r="C4" s="193"/>
      <c r="D4" s="193"/>
      <c r="E4" s="193"/>
      <c r="F4" s="193"/>
      <c r="G4" s="193"/>
      <c r="H4" s="14"/>
      <c r="I4" s="64"/>
    </row>
    <row r="5" spans="1:10" ht="11.25" x14ac:dyDescent="0.15">
      <c r="A5" s="105" t="s">
        <v>411</v>
      </c>
      <c r="B5" s="14" t="str">
        <f>numerodeconcurso</f>
        <v>2009/0257-0001</v>
      </c>
      <c r="C5" s="22"/>
      <c r="E5" s="66" t="s">
        <v>66</v>
      </c>
      <c r="F5" s="90">
        <f>fechadeconcurso</f>
        <v>40017</v>
      </c>
      <c r="I5" s="64"/>
    </row>
    <row r="6" spans="1:10" ht="11.25" customHeight="1" x14ac:dyDescent="0.15">
      <c r="A6" s="105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194"/>
      <c r="F6" s="194"/>
      <c r="G6" s="194"/>
      <c r="H6" s="66" t="s">
        <v>218</v>
      </c>
      <c r="I6" s="107" t="str">
        <f>plazocalculado&amp;" días"</f>
        <v>153 días</v>
      </c>
      <c r="J6" s="115"/>
    </row>
    <row r="7" spans="1:10" ht="11.25" x14ac:dyDescent="0.15">
      <c r="A7" s="106"/>
      <c r="B7" s="194"/>
      <c r="C7" s="194"/>
      <c r="D7" s="194"/>
      <c r="E7" s="194"/>
      <c r="F7" s="194"/>
      <c r="G7" s="194"/>
      <c r="H7" s="66" t="s">
        <v>219</v>
      </c>
      <c r="I7" s="92">
        <f>fechainicio</f>
        <v>40026</v>
      </c>
    </row>
    <row r="8" spans="1:10" ht="11.25" x14ac:dyDescent="0.15">
      <c r="A8" s="106"/>
      <c r="B8" s="194"/>
      <c r="C8" s="194"/>
      <c r="D8" s="194"/>
      <c r="E8" s="194"/>
      <c r="F8" s="194"/>
      <c r="G8" s="194"/>
      <c r="H8" s="66" t="s">
        <v>220</v>
      </c>
      <c r="I8" s="92">
        <f>fechaterminacion</f>
        <v>40178</v>
      </c>
    </row>
    <row r="9" spans="1:10" ht="11.25" x14ac:dyDescent="0.15">
      <c r="A9" s="106"/>
      <c r="B9" s="194"/>
      <c r="C9" s="194"/>
      <c r="D9" s="194"/>
      <c r="E9" s="194"/>
      <c r="F9" s="194"/>
      <c r="G9" s="194"/>
      <c r="H9" s="66"/>
      <c r="I9" s="92"/>
    </row>
    <row r="10" spans="1:10" ht="12" thickBot="1" x14ac:dyDescent="0.2">
      <c r="A10" s="105" t="s">
        <v>217</v>
      </c>
      <c r="B10" s="14" t="str">
        <f>direcciondelaobra&amp;", "&amp;coloniadelaobra&amp;", "&amp;ciudaddelaobra&amp;", "&amp;estadodelaobra</f>
        <v>Tramo de Barranca del Muerto a Tlahuac., Colonia de la obra., México, Distrito Federal</v>
      </c>
      <c r="C10" s="14"/>
      <c r="I10" s="64"/>
    </row>
    <row r="11" spans="1:10" ht="12.75" thickTop="1" thickBot="1" x14ac:dyDescent="0.25">
      <c r="A11" s="191" t="s">
        <v>74</v>
      </c>
      <c r="B11" s="191"/>
      <c r="C11" s="191"/>
      <c r="D11" s="191"/>
      <c r="E11" s="191"/>
      <c r="F11" s="191"/>
      <c r="G11" s="191"/>
      <c r="H11" s="191"/>
      <c r="I11" s="191"/>
    </row>
    <row r="12" spans="1:10" ht="19.5" thickTop="1" thickBot="1" x14ac:dyDescent="0.2">
      <c r="A12" s="130" t="s">
        <v>60</v>
      </c>
      <c r="B12" s="131" t="s">
        <v>67</v>
      </c>
      <c r="C12" s="132" t="s">
        <v>62</v>
      </c>
      <c r="D12" s="133" t="s">
        <v>75</v>
      </c>
      <c r="E12" s="133" t="s">
        <v>76</v>
      </c>
      <c r="F12" s="132" t="s">
        <v>77</v>
      </c>
      <c r="G12" s="132" t="s">
        <v>78</v>
      </c>
      <c r="H12" s="132" t="s">
        <v>79</v>
      </c>
      <c r="I12" s="134" t="s">
        <v>80</v>
      </c>
    </row>
    <row r="13" spans="1:10" ht="9.75" thickTop="1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  <c r="I13" s="135"/>
    </row>
    <row r="14" spans="1:10" x14ac:dyDescent="0.15">
      <c r="A14" s="136" t="s">
        <v>150</v>
      </c>
      <c r="B14" s="137" t="s">
        <v>156</v>
      </c>
      <c r="C14" s="138" t="s">
        <v>33</v>
      </c>
      <c r="D14" s="141" t="s">
        <v>280</v>
      </c>
      <c r="E14" s="164" t="s">
        <v>297</v>
      </c>
      <c r="F14" s="139" t="s">
        <v>282</v>
      </c>
      <c r="G14" s="139" t="s">
        <v>269</v>
      </c>
      <c r="H14" s="139" t="s">
        <v>301</v>
      </c>
      <c r="I14" s="139" t="s">
        <v>283</v>
      </c>
    </row>
    <row r="15" spans="1:10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</row>
  </sheetData>
  <mergeCells count="4">
    <mergeCell ref="A2:G2"/>
    <mergeCell ref="B3:G4"/>
    <mergeCell ref="A11:I11"/>
    <mergeCell ref="B6:G9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M1" sqref="M1"/>
    </sheetView>
  </sheetViews>
  <sheetFormatPr baseColWidth="10" defaultColWidth="9.3984375" defaultRowHeight="9" x14ac:dyDescent="0.15"/>
  <cols>
    <col min="1" max="1" width="16.19921875" bestFit="1" customWidth="1"/>
    <col min="2" max="2" width="37" customWidth="1"/>
    <col min="3" max="4" width="11.59765625" customWidth="1"/>
    <col min="5" max="5" width="17.19921875" customWidth="1"/>
    <col min="6" max="6" width="14" customWidth="1"/>
    <col min="7" max="7" width="13.3984375" bestFit="1" customWidth="1"/>
    <col min="8" max="8" width="14.19921875" hidden="1" customWidth="1"/>
    <col min="9" max="9" width="16.19921875" bestFit="1" customWidth="1"/>
  </cols>
  <sheetData>
    <row r="1" spans="1:10" ht="12" thickBot="1" x14ac:dyDescent="0.25">
      <c r="A1" s="98" t="s">
        <v>56</v>
      </c>
      <c r="B1" s="8"/>
      <c r="C1" s="8"/>
      <c r="D1" s="8"/>
      <c r="E1" s="8"/>
      <c r="F1" s="8"/>
      <c r="G1" s="8"/>
      <c r="H1" s="8"/>
    </row>
    <row r="2" spans="1:10" ht="12.75" customHeight="1" thickTop="1" x14ac:dyDescent="0.25">
      <c r="A2" s="188" t="str">
        <f>razonsocial</f>
        <v>Neodata, S.A. de C.V.</v>
      </c>
      <c r="B2" s="189"/>
      <c r="C2" s="189"/>
      <c r="D2" s="189"/>
      <c r="E2" s="189"/>
      <c r="F2" s="189"/>
      <c r="G2" s="19"/>
      <c r="H2" s="19"/>
      <c r="I2" s="18"/>
    </row>
    <row r="3" spans="1:10" ht="11.25" x14ac:dyDescent="0.2">
      <c r="A3" s="102" t="s">
        <v>112</v>
      </c>
      <c r="B3" s="193" t="str">
        <f>nombrecliente</f>
        <v>Sistema de Comunicaciones y Transportes, Sistema de Transporte Colectivo Metro, Administración General de Recursos, Línea 12 (Línea Dorada)</v>
      </c>
      <c r="C3" s="193"/>
      <c r="D3" s="193"/>
      <c r="E3" s="193"/>
      <c r="F3" s="193"/>
      <c r="G3" s="16"/>
      <c r="H3" s="16"/>
      <c r="I3" s="24"/>
    </row>
    <row r="4" spans="1:10" ht="11.25" x14ac:dyDescent="0.2">
      <c r="A4" s="103"/>
      <c r="B4" s="193"/>
      <c r="C4" s="193"/>
      <c r="D4" s="193"/>
      <c r="E4" s="193"/>
      <c r="F4" s="193"/>
      <c r="G4" s="16"/>
      <c r="H4" s="16"/>
      <c r="I4" s="24"/>
    </row>
    <row r="5" spans="1:10" ht="11.25" x14ac:dyDescent="0.2">
      <c r="A5" s="102" t="s">
        <v>411</v>
      </c>
      <c r="B5" s="59" t="str">
        <f>numerodeconcurso</f>
        <v>2009/0257-0001</v>
      </c>
      <c r="E5" s="66" t="s">
        <v>66</v>
      </c>
      <c r="F5" s="89">
        <f>fechadeconcurso</f>
        <v>40017</v>
      </c>
      <c r="H5" s="14"/>
      <c r="I5" s="24"/>
    </row>
    <row r="6" spans="1:10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194"/>
      <c r="F6" s="194"/>
      <c r="G6" s="66" t="s">
        <v>218</v>
      </c>
      <c r="H6" s="85"/>
      <c r="I6" s="14" t="str">
        <f>plazocalculado&amp;" días"</f>
        <v>153 días</v>
      </c>
      <c r="J6" s="115"/>
    </row>
    <row r="7" spans="1:10" ht="11.25" x14ac:dyDescent="0.2">
      <c r="A7" s="103"/>
      <c r="B7" s="194"/>
      <c r="C7" s="194"/>
      <c r="D7" s="194"/>
      <c r="E7" s="194"/>
      <c r="F7" s="194"/>
      <c r="G7" s="66" t="s">
        <v>219</v>
      </c>
      <c r="H7" s="85"/>
      <c r="I7" s="89">
        <f>fechainicio</f>
        <v>40026</v>
      </c>
      <c r="J7" s="115"/>
    </row>
    <row r="8" spans="1:10" ht="11.25" x14ac:dyDescent="0.2">
      <c r="A8" s="103"/>
      <c r="B8" s="194"/>
      <c r="C8" s="194"/>
      <c r="D8" s="194"/>
      <c r="E8" s="194"/>
      <c r="F8" s="194"/>
      <c r="G8" s="66" t="s">
        <v>220</v>
      </c>
      <c r="H8" s="85"/>
      <c r="I8" s="92">
        <f>fechaterminacion</f>
        <v>40178</v>
      </c>
    </row>
    <row r="9" spans="1:10" ht="11.25" x14ac:dyDescent="0.2">
      <c r="A9" s="103"/>
      <c r="B9" s="194"/>
      <c r="C9" s="194"/>
      <c r="D9" s="194"/>
      <c r="E9" s="194"/>
      <c r="F9" s="194"/>
      <c r="G9" s="66"/>
      <c r="H9" s="187"/>
      <c r="I9" s="92"/>
    </row>
    <row r="10" spans="1:10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65"/>
      <c r="I10" s="24"/>
    </row>
    <row r="11" spans="1:10" ht="12.75" thickTop="1" thickBot="1" x14ac:dyDescent="0.25">
      <c r="A11" s="191" t="s">
        <v>377</v>
      </c>
      <c r="B11" s="191"/>
      <c r="C11" s="191"/>
      <c r="D11" s="191"/>
      <c r="E11" s="191"/>
      <c r="F11" s="191"/>
      <c r="G11" s="191"/>
      <c r="H11" s="191"/>
      <c r="I11" s="191"/>
    </row>
    <row r="12" spans="1:10" ht="28.5" thickTop="1" thickBot="1" x14ac:dyDescent="0.2">
      <c r="A12" s="167" t="s">
        <v>378</v>
      </c>
      <c r="B12" s="133" t="s">
        <v>379</v>
      </c>
      <c r="C12" s="132" t="s">
        <v>380</v>
      </c>
      <c r="D12" s="132" t="s">
        <v>381</v>
      </c>
      <c r="E12" s="133" t="s">
        <v>382</v>
      </c>
      <c r="F12" s="133" t="s">
        <v>383</v>
      </c>
      <c r="G12" s="133" t="s">
        <v>384</v>
      </c>
      <c r="H12" s="133"/>
      <c r="I12" s="156" t="s">
        <v>385</v>
      </c>
    </row>
    <row r="13" spans="1:10" ht="9.75" thickTop="1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  <c r="I13" s="135"/>
    </row>
    <row r="14" spans="1:10" x14ac:dyDescent="0.15">
      <c r="A14" s="158" t="s">
        <v>150</v>
      </c>
      <c r="B14" s="159" t="s">
        <v>156</v>
      </c>
      <c r="C14" s="168" t="s">
        <v>166</v>
      </c>
      <c r="D14" s="169" t="s">
        <v>47</v>
      </c>
      <c r="E14" s="170" t="s">
        <v>181</v>
      </c>
      <c r="F14" s="171" t="s">
        <v>164</v>
      </c>
      <c r="G14" s="172" t="s">
        <v>180</v>
      </c>
      <c r="H14" s="140" t="s">
        <v>295</v>
      </c>
      <c r="I14" s="172" t="str">
        <f>IF(H14="p","PROPIO",IF(H14="c","POR COMPRAR",IF(H14="A","ALQUILER","")))</f>
        <v/>
      </c>
    </row>
    <row r="15" spans="1:10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</row>
  </sheetData>
  <mergeCells count="4">
    <mergeCell ref="A2:F2"/>
    <mergeCell ref="B3:F4"/>
    <mergeCell ref="A11:I11"/>
    <mergeCell ref="B6:F9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showZeros="0" workbookViewId="0">
      <selection activeCell="B6" sqref="B6:I9"/>
    </sheetView>
  </sheetViews>
  <sheetFormatPr baseColWidth="10" defaultColWidth="9.3984375" defaultRowHeight="9" x14ac:dyDescent="0.15"/>
  <cols>
    <col min="1" max="1" width="16.3984375" customWidth="1"/>
    <col min="2" max="2" width="37" customWidth="1"/>
    <col min="3" max="4" width="11" customWidth="1"/>
    <col min="5" max="5" width="16.19921875" bestFit="1" customWidth="1"/>
    <col min="6" max="6" width="15.3984375" customWidth="1"/>
    <col min="7" max="7" width="14.796875" customWidth="1"/>
    <col min="8" max="8" width="14.19921875" hidden="1" customWidth="1"/>
    <col min="9" max="9" width="14" customWidth="1"/>
    <col min="10" max="10" width="15" bestFit="1" customWidth="1"/>
    <col min="11" max="11" width="14.796875" customWidth="1"/>
  </cols>
  <sheetData>
    <row r="1" spans="1:12" ht="12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12" ht="12.75" customHeight="1" thickTop="1" x14ac:dyDescent="0.2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9"/>
      <c r="I2" s="19"/>
      <c r="J2" s="19"/>
      <c r="K2" s="18"/>
    </row>
    <row r="3" spans="1:12" ht="11.25" x14ac:dyDescent="0.2">
      <c r="A3" s="102" t="s">
        <v>112</v>
      </c>
      <c r="B3" s="193" t="str">
        <f>nombrecliente</f>
        <v>Sistema de Comunicaciones y Transportes, Sistema de Transporte Colectivo Metro, Administración General de Recursos, Línea 12 (Línea Dorada)</v>
      </c>
      <c r="C3" s="193"/>
      <c r="D3" s="193"/>
      <c r="E3" s="193"/>
      <c r="F3" s="193"/>
      <c r="G3" s="193"/>
      <c r="H3" s="16"/>
      <c r="I3" s="16"/>
      <c r="J3" s="16"/>
      <c r="K3" s="24"/>
    </row>
    <row r="4" spans="1:12" ht="11.25" x14ac:dyDescent="0.2">
      <c r="A4" s="103"/>
      <c r="B4" s="193"/>
      <c r="C4" s="193"/>
      <c r="D4" s="193"/>
      <c r="E4" s="193"/>
      <c r="F4" s="193"/>
      <c r="G4" s="193"/>
      <c r="H4" s="16"/>
      <c r="I4" s="16"/>
      <c r="J4" s="16"/>
      <c r="K4" s="24"/>
    </row>
    <row r="5" spans="1:12" ht="11.25" x14ac:dyDescent="0.2">
      <c r="A5" s="102" t="s">
        <v>411</v>
      </c>
      <c r="B5" s="59" t="str">
        <f>numerodeconcurso</f>
        <v>2009/0257-0001</v>
      </c>
      <c r="E5" s="87"/>
      <c r="F5" s="66" t="s">
        <v>66</v>
      </c>
      <c r="G5" s="89">
        <f>fechadeconcurso</f>
        <v>40017</v>
      </c>
      <c r="J5" s="14"/>
      <c r="K5" s="24"/>
    </row>
    <row r="6" spans="1:12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194"/>
      <c r="F6" s="194"/>
      <c r="G6" s="194"/>
      <c r="H6" s="194"/>
      <c r="I6" s="194"/>
      <c r="J6" s="66" t="s">
        <v>218</v>
      </c>
      <c r="K6" s="14" t="str">
        <f>plazocalculado&amp;" días"</f>
        <v>153 días</v>
      </c>
      <c r="L6" s="115"/>
    </row>
    <row r="7" spans="1:12" ht="11.25" x14ac:dyDescent="0.2">
      <c r="A7" s="103"/>
      <c r="B7" s="194"/>
      <c r="C7" s="194"/>
      <c r="D7" s="194"/>
      <c r="E7" s="194"/>
      <c r="F7" s="194"/>
      <c r="G7" s="194"/>
      <c r="H7" s="194"/>
      <c r="I7" s="194"/>
      <c r="J7" s="66" t="s">
        <v>219</v>
      </c>
      <c r="K7" s="92">
        <f>fechainicio</f>
        <v>40026</v>
      </c>
    </row>
    <row r="8" spans="1:12" ht="11.25" x14ac:dyDescent="0.2">
      <c r="A8" s="103"/>
      <c r="B8" s="194"/>
      <c r="C8" s="194"/>
      <c r="D8" s="194"/>
      <c r="E8" s="194"/>
      <c r="F8" s="194"/>
      <c r="G8" s="194"/>
      <c r="H8" s="194"/>
      <c r="I8" s="194"/>
      <c r="J8" s="66" t="s">
        <v>220</v>
      </c>
      <c r="K8" s="92">
        <f>fechaterminacion</f>
        <v>40178</v>
      </c>
    </row>
    <row r="9" spans="1:12" ht="11.25" x14ac:dyDescent="0.2">
      <c r="A9" s="103"/>
      <c r="B9" s="194"/>
      <c r="C9" s="194"/>
      <c r="D9" s="194"/>
      <c r="E9" s="194"/>
      <c r="F9" s="194"/>
      <c r="G9" s="194"/>
      <c r="H9" s="194"/>
      <c r="I9" s="194"/>
      <c r="J9" s="66"/>
      <c r="K9" s="92"/>
    </row>
    <row r="10" spans="1:12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86"/>
      <c r="J10" s="65"/>
      <c r="K10" s="24"/>
    </row>
    <row r="11" spans="1:12" ht="12.75" thickTop="1" thickBot="1" x14ac:dyDescent="0.25">
      <c r="A11" s="191" t="s">
        <v>377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</row>
    <row r="12" spans="1:12" ht="14.25" customHeight="1" thickTop="1" thickBot="1" x14ac:dyDescent="0.2">
      <c r="A12" s="234" t="s">
        <v>378</v>
      </c>
      <c r="B12" s="234" t="s">
        <v>379</v>
      </c>
      <c r="C12" s="233" t="s">
        <v>380</v>
      </c>
      <c r="D12" s="233" t="s">
        <v>381</v>
      </c>
      <c r="E12" s="234" t="s">
        <v>382</v>
      </c>
      <c r="F12" s="234" t="s">
        <v>383</v>
      </c>
      <c r="G12" s="234" t="s">
        <v>384</v>
      </c>
      <c r="H12" s="173"/>
      <c r="I12" s="233" t="s">
        <v>385</v>
      </c>
      <c r="J12" s="233"/>
      <c r="K12" s="233"/>
    </row>
    <row r="13" spans="1:12" ht="14.25" customHeight="1" thickTop="1" thickBot="1" x14ac:dyDescent="0.2">
      <c r="A13" s="234"/>
      <c r="B13" s="234"/>
      <c r="C13" s="233"/>
      <c r="D13" s="233"/>
      <c r="E13" s="234"/>
      <c r="F13" s="234"/>
      <c r="G13" s="234"/>
      <c r="H13" s="173"/>
      <c r="I13" s="165" t="s">
        <v>386</v>
      </c>
      <c r="J13" s="165" t="s">
        <v>387</v>
      </c>
      <c r="K13" s="165" t="s">
        <v>388</v>
      </c>
    </row>
    <row r="14" spans="1:12" ht="9.75" thickTop="1" x14ac:dyDescent="0.15">
      <c r="A14" s="135" t="s">
        <v>64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</row>
    <row r="15" spans="1:12" x14ac:dyDescent="0.15">
      <c r="A15" s="158" t="s">
        <v>150</v>
      </c>
      <c r="B15" s="159" t="s">
        <v>156</v>
      </c>
      <c r="C15" s="168" t="s">
        <v>166</v>
      </c>
      <c r="D15" s="169" t="s">
        <v>47</v>
      </c>
      <c r="E15" s="170" t="s">
        <v>181</v>
      </c>
      <c r="F15" s="171" t="s">
        <v>164</v>
      </c>
      <c r="G15" s="172" t="s">
        <v>180</v>
      </c>
      <c r="H15" s="140" t="s">
        <v>295</v>
      </c>
      <c r="I15" s="174" t="str">
        <f>IF(H15="p","PROPIO","")</f>
        <v/>
      </c>
      <c r="J15" s="174" t="str">
        <f>IF(H15="c","POR COMPRAR","")</f>
        <v/>
      </c>
      <c r="K15" s="174" t="str">
        <f>IF(H15="A","ARRENDADA","")</f>
        <v/>
      </c>
    </row>
    <row r="16" spans="1:12" x14ac:dyDescent="0.15">
      <c r="A16" s="135" t="s">
        <v>65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</row>
  </sheetData>
  <mergeCells count="12">
    <mergeCell ref="A2:G2"/>
    <mergeCell ref="B3:G4"/>
    <mergeCell ref="I12:K12"/>
    <mergeCell ref="A12:A13"/>
    <mergeCell ref="B12:B13"/>
    <mergeCell ref="C12:C13"/>
    <mergeCell ref="D12:D13"/>
    <mergeCell ref="E12:E13"/>
    <mergeCell ref="F12:F13"/>
    <mergeCell ref="G12:G13"/>
    <mergeCell ref="A11:K11"/>
    <mergeCell ref="B6:I9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tabSelected="1" workbookViewId="0">
      <selection activeCell="B6" sqref="B6:G9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4" width="14" customWidth="1"/>
    <col min="5" max="5" width="13.59765625" bestFit="1" customWidth="1"/>
    <col min="6" max="6" width="14.19921875" bestFit="1" customWidth="1"/>
    <col min="7" max="7" width="14.796875" bestFit="1" customWidth="1"/>
    <col min="8" max="8" width="18" bestFit="1" customWidth="1"/>
    <col min="9" max="9" width="18" customWidth="1"/>
    <col min="10" max="10" width="11" customWidth="1"/>
    <col min="11" max="11" width="15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9" ht="12.75" customHeight="1" thickTop="1" x14ac:dyDescent="0.2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9"/>
      <c r="I2" s="18"/>
    </row>
    <row r="3" spans="1:9" ht="11.25" x14ac:dyDescent="0.2">
      <c r="A3" s="102" t="s">
        <v>112</v>
      </c>
      <c r="B3" s="193" t="str">
        <f>nombrecliente</f>
        <v>Sistema de Comunicaciones y Transportes, Sistema de Transporte Colectivo Metro, Administración General de Recursos, Línea 12 (Línea Dorada)</v>
      </c>
      <c r="C3" s="193"/>
      <c r="D3" s="193"/>
      <c r="E3" s="193"/>
      <c r="F3" s="193"/>
      <c r="G3" s="193"/>
      <c r="H3" s="16"/>
      <c r="I3" s="24"/>
    </row>
    <row r="4" spans="1:9" ht="11.25" x14ac:dyDescent="0.2">
      <c r="A4" s="103"/>
      <c r="B4" s="193"/>
      <c r="C4" s="193"/>
      <c r="D4" s="193"/>
      <c r="E4" s="193"/>
      <c r="F4" s="193"/>
      <c r="G4" s="193"/>
      <c r="H4" s="16"/>
      <c r="I4" s="24"/>
    </row>
    <row r="5" spans="1:9" ht="11.25" x14ac:dyDescent="0.2">
      <c r="A5" s="102" t="s">
        <v>411</v>
      </c>
      <c r="B5" s="59" t="str">
        <f>numerodeconcurso</f>
        <v>2009/0257-0001</v>
      </c>
      <c r="F5" s="66" t="s">
        <v>66</v>
      </c>
      <c r="G5" s="99">
        <f>fechadeconcurso</f>
        <v>40017</v>
      </c>
      <c r="I5" s="24"/>
    </row>
    <row r="6" spans="1:9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194"/>
      <c r="F6" s="194"/>
      <c r="G6" s="194"/>
      <c r="H6" s="66" t="s">
        <v>218</v>
      </c>
      <c r="I6" s="129" t="str">
        <f>plazocalculado&amp;" días"</f>
        <v>153 días</v>
      </c>
    </row>
    <row r="7" spans="1:9" ht="11.25" x14ac:dyDescent="0.2">
      <c r="A7" s="103"/>
      <c r="B7" s="194"/>
      <c r="C7" s="194"/>
      <c r="D7" s="194"/>
      <c r="E7" s="194"/>
      <c r="F7" s="194"/>
      <c r="G7" s="194"/>
      <c r="H7" s="66" t="s">
        <v>219</v>
      </c>
      <c r="I7" s="92">
        <f>fechainicio</f>
        <v>40026</v>
      </c>
    </row>
    <row r="8" spans="1:9" ht="11.25" x14ac:dyDescent="0.2">
      <c r="A8" s="103"/>
      <c r="B8" s="194"/>
      <c r="C8" s="194"/>
      <c r="D8" s="194"/>
      <c r="E8" s="194"/>
      <c r="F8" s="194"/>
      <c r="G8" s="194"/>
      <c r="H8" s="66" t="s">
        <v>220</v>
      </c>
      <c r="I8" s="92">
        <f>fechaterminacion</f>
        <v>40178</v>
      </c>
    </row>
    <row r="9" spans="1:9" ht="11.25" x14ac:dyDescent="0.2">
      <c r="A9" s="103"/>
      <c r="B9" s="194"/>
      <c r="C9" s="194"/>
      <c r="D9" s="194"/>
      <c r="E9" s="194"/>
      <c r="F9" s="194"/>
      <c r="G9" s="194"/>
      <c r="H9" s="66"/>
      <c r="I9" s="92"/>
    </row>
    <row r="10" spans="1:9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65"/>
      <c r="I10" s="24"/>
    </row>
    <row r="11" spans="1:9" ht="12" thickTop="1" x14ac:dyDescent="0.2">
      <c r="A11" s="243" t="s">
        <v>391</v>
      </c>
      <c r="B11" s="243"/>
      <c r="C11" s="243"/>
      <c r="D11" s="243"/>
      <c r="E11" s="243"/>
      <c r="F11" s="243"/>
      <c r="G11" s="243"/>
      <c r="H11" s="243"/>
      <c r="I11" s="243"/>
    </row>
    <row r="12" spans="1:9" ht="12" x14ac:dyDescent="0.2">
      <c r="A12" s="21" t="s">
        <v>392</v>
      </c>
      <c r="B12" s="100"/>
      <c r="C12" s="100"/>
      <c r="D12" s="100"/>
      <c r="E12" s="100"/>
      <c r="F12" s="100"/>
      <c r="G12" s="17"/>
      <c r="H12" s="17"/>
      <c r="I12" s="17"/>
    </row>
    <row r="13" spans="1:9" x14ac:dyDescent="0.15">
      <c r="A13" s="175" t="s">
        <v>393</v>
      </c>
      <c r="B13" s="175" t="s">
        <v>394</v>
      </c>
      <c r="C13" s="175" t="s">
        <v>395</v>
      </c>
      <c r="D13" s="175" t="s">
        <v>396</v>
      </c>
      <c r="E13" s="237" t="s">
        <v>397</v>
      </c>
      <c r="F13" s="237"/>
      <c r="G13" s="237"/>
      <c r="H13" s="237"/>
      <c r="I13" s="235" t="s">
        <v>398</v>
      </c>
    </row>
    <row r="14" spans="1:9" ht="18" x14ac:dyDescent="0.15">
      <c r="A14" s="176"/>
      <c r="B14" s="176" t="s">
        <v>399</v>
      </c>
      <c r="C14" s="176"/>
      <c r="D14" s="176"/>
      <c r="E14" s="177" t="s">
        <v>400</v>
      </c>
      <c r="F14" s="177" t="s">
        <v>401</v>
      </c>
      <c r="G14" s="177" t="s">
        <v>402</v>
      </c>
      <c r="H14" s="177" t="s">
        <v>423</v>
      </c>
      <c r="I14" s="236"/>
    </row>
    <row r="15" spans="1:9" x14ac:dyDescent="0.15">
      <c r="A15" s="135" t="s">
        <v>64</v>
      </c>
      <c r="B15" s="135"/>
      <c r="C15" s="135"/>
      <c r="D15" s="135"/>
      <c r="E15" s="135"/>
      <c r="F15" s="135"/>
      <c r="G15" s="135"/>
      <c r="H15" s="135"/>
      <c r="I15" s="135"/>
    </row>
    <row r="16" spans="1:9" x14ac:dyDescent="0.15">
      <c r="A16" s="178" t="s">
        <v>150</v>
      </c>
      <c r="B16" s="168" t="s">
        <v>156</v>
      </c>
      <c r="C16" s="160" t="s">
        <v>33</v>
      </c>
      <c r="D16" s="162" t="s">
        <v>152</v>
      </c>
      <c r="E16" s="139" t="s">
        <v>403</v>
      </c>
      <c r="F16" s="139" t="s">
        <v>404</v>
      </c>
      <c r="G16" s="139" t="s">
        <v>405</v>
      </c>
      <c r="H16" s="139" t="s">
        <v>267</v>
      </c>
      <c r="I16" s="139" t="s">
        <v>326</v>
      </c>
    </row>
    <row r="17" spans="1:9" x14ac:dyDescent="0.15">
      <c r="A17" s="135" t="s">
        <v>406</v>
      </c>
      <c r="B17" s="159"/>
      <c r="C17" s="160"/>
      <c r="D17" s="162"/>
      <c r="E17" s="139"/>
      <c r="F17" s="135"/>
      <c r="G17" s="135"/>
      <c r="H17" s="135"/>
      <c r="I17" s="139"/>
    </row>
    <row r="18" spans="1:9" x14ac:dyDescent="0.15">
      <c r="A18" s="179" t="s">
        <v>407</v>
      </c>
      <c r="B18" s="180"/>
      <c r="C18" s="179" t="s">
        <v>408</v>
      </c>
      <c r="D18" s="181"/>
      <c r="E18" s="181"/>
      <c r="F18" s="180"/>
      <c r="G18" s="179" t="s">
        <v>409</v>
      </c>
      <c r="H18" s="181"/>
      <c r="I18" s="180"/>
    </row>
    <row r="19" spans="1:9" x14ac:dyDescent="0.15">
      <c r="A19" s="238" t="str">
        <f>razonsocial</f>
        <v>Neodata, S.A. de C.V.</v>
      </c>
      <c r="B19" s="239"/>
      <c r="C19" s="238" t="str">
        <f>responsable</f>
        <v>JORGE L. DÁVALOS MICELI</v>
      </c>
      <c r="D19" s="215"/>
      <c r="E19" s="215"/>
      <c r="F19" s="239"/>
      <c r="G19" s="182"/>
      <c r="H19" s="142"/>
      <c r="I19" s="183"/>
    </row>
    <row r="20" spans="1:9" x14ac:dyDescent="0.15">
      <c r="A20" s="240"/>
      <c r="B20" s="241"/>
      <c r="C20" s="240"/>
      <c r="D20" s="242"/>
      <c r="E20" s="242"/>
      <c r="F20" s="241"/>
      <c r="G20" s="184"/>
      <c r="H20" s="185"/>
      <c r="I20" s="186"/>
    </row>
    <row r="21" spans="1:9" x14ac:dyDescent="0.15">
      <c r="A21" s="135"/>
      <c r="B21" s="135"/>
      <c r="C21" s="135"/>
      <c r="D21" s="135"/>
      <c r="E21" s="135"/>
      <c r="F21" s="135"/>
      <c r="G21" s="135"/>
      <c r="H21" s="135"/>
      <c r="I21" s="135" t="s">
        <v>65</v>
      </c>
    </row>
  </sheetData>
  <mergeCells count="8">
    <mergeCell ref="I13:I14"/>
    <mergeCell ref="E13:H13"/>
    <mergeCell ref="A2:G2"/>
    <mergeCell ref="B3:G4"/>
    <mergeCell ref="A19:B20"/>
    <mergeCell ref="C19:F20"/>
    <mergeCell ref="A11:I11"/>
    <mergeCell ref="B6:G9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A10" workbookViewId="0">
      <selection activeCell="A24" sqref="A24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349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25" t="s">
        <v>199</v>
      </c>
      <c r="B5" s="4" t="s">
        <v>209</v>
      </c>
    </row>
    <row r="6" spans="1:3" ht="12.75" customHeight="1" x14ac:dyDescent="0.2">
      <c r="A6" s="72" t="s">
        <v>264</v>
      </c>
      <c r="B6" s="4" t="s">
        <v>202</v>
      </c>
    </row>
    <row r="7" spans="1:3" ht="12.75" customHeight="1" x14ac:dyDescent="0.2">
      <c r="A7" s="25" t="s">
        <v>154</v>
      </c>
      <c r="B7" s="4" t="s">
        <v>42</v>
      </c>
    </row>
    <row r="8" spans="1:3" ht="12.75" customHeight="1" x14ac:dyDescent="0.2">
      <c r="A8" s="25" t="s">
        <v>155</v>
      </c>
      <c r="B8" s="4" t="s">
        <v>36</v>
      </c>
    </row>
    <row r="9" spans="1:3" ht="12.75" customHeight="1" x14ac:dyDescent="0.2">
      <c r="A9" s="25" t="s">
        <v>152</v>
      </c>
      <c r="B9" s="4" t="s">
        <v>35</v>
      </c>
    </row>
    <row r="10" spans="1:3" ht="12.75" customHeight="1" x14ac:dyDescent="0.15">
      <c r="A10" s="4" t="s">
        <v>150</v>
      </c>
      <c r="B10" s="4" t="s">
        <v>31</v>
      </c>
    </row>
    <row r="11" spans="1:3" ht="12.75" customHeight="1" x14ac:dyDescent="0.2">
      <c r="A11" s="25" t="s">
        <v>151</v>
      </c>
      <c r="B11" s="4" t="s">
        <v>32</v>
      </c>
    </row>
    <row r="12" spans="1:3" ht="12.75" customHeight="1" x14ac:dyDescent="0.2">
      <c r="A12" s="72" t="s">
        <v>414</v>
      </c>
      <c r="B12" s="108" t="s">
        <v>415</v>
      </c>
    </row>
    <row r="13" spans="1:3" ht="12.75" customHeight="1" x14ac:dyDescent="0.2">
      <c r="A13" s="72" t="s">
        <v>416</v>
      </c>
      <c r="B13" s="108" t="s">
        <v>417</v>
      </c>
    </row>
    <row r="14" spans="1:3" ht="12.75" customHeight="1" x14ac:dyDescent="0.2">
      <c r="A14" s="72" t="s">
        <v>301</v>
      </c>
      <c r="B14" s="72" t="s">
        <v>303</v>
      </c>
    </row>
    <row r="15" spans="1:3" ht="12.75" customHeight="1" x14ac:dyDescent="0.2">
      <c r="A15" s="72" t="s">
        <v>302</v>
      </c>
      <c r="B15" s="72" t="s">
        <v>304</v>
      </c>
    </row>
    <row r="16" spans="1:3" ht="12.75" customHeight="1" x14ac:dyDescent="0.2">
      <c r="A16" s="72" t="s">
        <v>338</v>
      </c>
      <c r="B16" s="72" t="s">
        <v>340</v>
      </c>
    </row>
    <row r="17" spans="1:2" ht="12.75" customHeight="1" x14ac:dyDescent="0.2">
      <c r="A17" s="72" t="s">
        <v>339</v>
      </c>
      <c r="B17" s="72" t="s">
        <v>341</v>
      </c>
    </row>
    <row r="18" spans="1:2" ht="12.75" customHeight="1" x14ac:dyDescent="0.2">
      <c r="A18" s="25" t="s">
        <v>307</v>
      </c>
      <c r="B18" s="25" t="s">
        <v>309</v>
      </c>
    </row>
    <row r="19" spans="1:2" ht="12.75" customHeight="1" x14ac:dyDescent="0.2">
      <c r="A19" s="25" t="s">
        <v>305</v>
      </c>
      <c r="B19" s="25" t="s">
        <v>311</v>
      </c>
    </row>
    <row r="20" spans="1:2" ht="12.75" customHeight="1" x14ac:dyDescent="0.2">
      <c r="A20" s="72" t="s">
        <v>308</v>
      </c>
      <c r="B20" s="4" t="s">
        <v>310</v>
      </c>
    </row>
    <row r="21" spans="1:2" ht="12.75" customHeight="1" x14ac:dyDescent="0.2">
      <c r="A21" s="72" t="s">
        <v>306</v>
      </c>
      <c r="B21" s="4" t="s">
        <v>312</v>
      </c>
    </row>
    <row r="22" spans="1:2" ht="12.75" customHeight="1" x14ac:dyDescent="0.2">
      <c r="A22" s="72" t="s">
        <v>265</v>
      </c>
      <c r="B22" s="4" t="s">
        <v>203</v>
      </c>
    </row>
    <row r="23" spans="1:2" ht="12.75" customHeight="1" x14ac:dyDescent="0.2">
      <c r="A23" s="25" t="s">
        <v>195</v>
      </c>
      <c r="B23" s="4" t="s">
        <v>210</v>
      </c>
    </row>
    <row r="24" spans="1:2" ht="12.75" customHeight="1" x14ac:dyDescent="0.2">
      <c r="A24" s="72" t="s">
        <v>267</v>
      </c>
      <c r="B24" s="4" t="s">
        <v>204</v>
      </c>
    </row>
    <row r="25" spans="1:2" ht="12.75" customHeight="1" x14ac:dyDescent="0.2">
      <c r="A25" s="72" t="s">
        <v>268</v>
      </c>
      <c r="B25" s="72" t="s">
        <v>266</v>
      </c>
    </row>
    <row r="26" spans="1:2" ht="12.75" customHeight="1" x14ac:dyDescent="0.2">
      <c r="A26" s="72" t="s">
        <v>269</v>
      </c>
      <c r="B26" s="72" t="s">
        <v>271</v>
      </c>
    </row>
    <row r="27" spans="1:2" ht="12.75" customHeight="1" x14ac:dyDescent="0.2">
      <c r="A27" s="72" t="s">
        <v>270</v>
      </c>
      <c r="B27" s="72" t="s">
        <v>272</v>
      </c>
    </row>
    <row r="28" spans="1:2" ht="12.75" customHeight="1" x14ac:dyDescent="0.2">
      <c r="A28" s="72" t="s">
        <v>273</v>
      </c>
      <c r="B28" s="4" t="s">
        <v>205</v>
      </c>
    </row>
    <row r="29" spans="1:2" ht="12.75" customHeight="1" x14ac:dyDescent="0.2">
      <c r="A29" s="25" t="s">
        <v>197</v>
      </c>
      <c r="B29" s="4" t="s">
        <v>211</v>
      </c>
    </row>
    <row r="30" spans="1:2" ht="12.75" customHeight="1" x14ac:dyDescent="0.2">
      <c r="A30" s="25" t="s">
        <v>156</v>
      </c>
      <c r="B30" s="25" t="s">
        <v>157</v>
      </c>
    </row>
    <row r="31" spans="1:2" ht="12.75" customHeight="1" x14ac:dyDescent="0.2">
      <c r="A31" s="25" t="s">
        <v>158</v>
      </c>
      <c r="B31" s="25" t="s">
        <v>159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72" t="s">
        <v>334</v>
      </c>
      <c r="B33" s="4" t="s">
        <v>336</v>
      </c>
    </row>
    <row r="34" spans="1:2" ht="12.75" customHeight="1" x14ac:dyDescent="0.2">
      <c r="A34" s="72" t="s">
        <v>335</v>
      </c>
      <c r="B34" s="4" t="s">
        <v>337</v>
      </c>
    </row>
    <row r="35" spans="1:2" ht="12.75" customHeight="1" x14ac:dyDescent="0.2">
      <c r="A35" s="25" t="s">
        <v>160</v>
      </c>
      <c r="B35" s="25" t="s">
        <v>161</v>
      </c>
    </row>
    <row r="36" spans="1:2" ht="12.75" customHeight="1" x14ac:dyDescent="0.2">
      <c r="A36" s="72" t="s">
        <v>297</v>
      </c>
      <c r="B36" s="72" t="s">
        <v>299</v>
      </c>
    </row>
    <row r="37" spans="1:2" ht="12.75" customHeight="1" x14ac:dyDescent="0.2">
      <c r="A37" s="72" t="s">
        <v>298</v>
      </c>
      <c r="B37" s="72" t="s">
        <v>300</v>
      </c>
    </row>
    <row r="38" spans="1:2" ht="12.75" customHeight="1" x14ac:dyDescent="0.2">
      <c r="A38" s="72" t="s">
        <v>343</v>
      </c>
      <c r="B38" s="4" t="s">
        <v>345</v>
      </c>
    </row>
    <row r="39" spans="1:2" ht="12.75" customHeight="1" x14ac:dyDescent="0.2">
      <c r="A39" s="72" t="s">
        <v>344</v>
      </c>
      <c r="B39" s="4" t="s">
        <v>346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25" t="s">
        <v>162</v>
      </c>
      <c r="B42" s="25" t="s">
        <v>163</v>
      </c>
    </row>
    <row r="43" spans="1:2" ht="12.75" customHeight="1" x14ac:dyDescent="0.2">
      <c r="A43" s="72" t="s">
        <v>274</v>
      </c>
      <c r="B43" s="4" t="s">
        <v>206</v>
      </c>
    </row>
    <row r="44" spans="1:2" ht="12.75" customHeight="1" x14ac:dyDescent="0.2">
      <c r="A44" s="25" t="s">
        <v>196</v>
      </c>
      <c r="B44" s="4" t="s">
        <v>212</v>
      </c>
    </row>
    <row r="45" spans="1:2" ht="12.75" customHeight="1" x14ac:dyDescent="0.2">
      <c r="A45" s="25" t="s">
        <v>326</v>
      </c>
      <c r="B45" s="72" t="s">
        <v>330</v>
      </c>
    </row>
    <row r="46" spans="1:2" ht="12.75" customHeight="1" x14ac:dyDescent="0.2">
      <c r="A46" s="72" t="s">
        <v>329</v>
      </c>
      <c r="B46" s="72" t="s">
        <v>331</v>
      </c>
    </row>
    <row r="47" spans="1:2" ht="12.75" x14ac:dyDescent="0.2">
      <c r="A47" s="72" t="s">
        <v>420</v>
      </c>
      <c r="B47" s="72" t="s">
        <v>418</v>
      </c>
    </row>
    <row r="48" spans="1:2" ht="12.75" x14ac:dyDescent="0.2">
      <c r="A48" s="72" t="s">
        <v>421</v>
      </c>
      <c r="B48" s="72" t="s">
        <v>419</v>
      </c>
    </row>
    <row r="49" spans="1:2" ht="12.75" customHeight="1" x14ac:dyDescent="0.2">
      <c r="A49" s="72" t="s">
        <v>328</v>
      </c>
      <c r="B49" s="72" t="s">
        <v>332</v>
      </c>
    </row>
    <row r="50" spans="1:2" ht="12.75" customHeight="1" x14ac:dyDescent="0.2">
      <c r="A50" s="72" t="s">
        <v>327</v>
      </c>
      <c r="B50" s="72" t="s">
        <v>333</v>
      </c>
    </row>
    <row r="51" spans="1:2" ht="12.75" customHeight="1" x14ac:dyDescent="0.2">
      <c r="A51" s="72" t="s">
        <v>323</v>
      </c>
      <c r="B51" s="72" t="s">
        <v>324</v>
      </c>
    </row>
    <row r="52" spans="1:2" ht="12.75" customHeight="1" x14ac:dyDescent="0.2">
      <c r="A52" s="72" t="s">
        <v>200</v>
      </c>
      <c r="B52" s="72" t="s">
        <v>325</v>
      </c>
    </row>
    <row r="53" spans="1:2" ht="12.75" customHeight="1" x14ac:dyDescent="0.2">
      <c r="A53" s="25" t="s">
        <v>164</v>
      </c>
      <c r="B53" s="25" t="s">
        <v>165</v>
      </c>
    </row>
    <row r="54" spans="1:2" ht="12.75" customHeight="1" x14ac:dyDescent="0.2">
      <c r="A54" s="72" t="s">
        <v>313</v>
      </c>
      <c r="B54" s="4" t="s">
        <v>207</v>
      </c>
    </row>
    <row r="55" spans="1:2" ht="12.75" customHeight="1" x14ac:dyDescent="0.2">
      <c r="A55" s="25" t="s">
        <v>201</v>
      </c>
      <c r="B55" s="4" t="s">
        <v>213</v>
      </c>
    </row>
    <row r="56" spans="1:2" ht="12.75" customHeight="1" x14ac:dyDescent="0.2">
      <c r="A56" s="25" t="s">
        <v>167</v>
      </c>
      <c r="B56" s="25" t="s">
        <v>169</v>
      </c>
    </row>
    <row r="57" spans="1:2" ht="12.75" customHeight="1" x14ac:dyDescent="0.2">
      <c r="A57" s="72" t="s">
        <v>314</v>
      </c>
      <c r="B57" s="4" t="s">
        <v>208</v>
      </c>
    </row>
    <row r="58" spans="1:2" ht="12.75" customHeight="1" x14ac:dyDescent="0.2">
      <c r="A58" s="25" t="s">
        <v>198</v>
      </c>
      <c r="B58" s="4" t="s">
        <v>214</v>
      </c>
    </row>
    <row r="59" spans="1:2" ht="12.75" customHeight="1" x14ac:dyDescent="0.15">
      <c r="A59" s="4" t="s">
        <v>149</v>
      </c>
      <c r="B59" s="4" t="s">
        <v>30</v>
      </c>
    </row>
    <row r="60" spans="1:2" ht="12.75" customHeight="1" x14ac:dyDescent="0.2">
      <c r="A60" s="72" t="s">
        <v>315</v>
      </c>
      <c r="B60" s="72" t="s">
        <v>316</v>
      </c>
    </row>
    <row r="61" spans="1:2" ht="12.75" customHeight="1" x14ac:dyDescent="0.2">
      <c r="A61" s="72" t="s">
        <v>317</v>
      </c>
      <c r="B61" s="72" t="s">
        <v>318</v>
      </c>
    </row>
    <row r="62" spans="1:2" ht="12.75" customHeight="1" x14ac:dyDescent="0.15">
      <c r="A62" s="4" t="s">
        <v>170</v>
      </c>
      <c r="B62" s="4" t="s">
        <v>171</v>
      </c>
    </row>
    <row r="63" spans="1:2" ht="12.75" customHeight="1" x14ac:dyDescent="0.15">
      <c r="A63" s="4" t="s">
        <v>350</v>
      </c>
      <c r="B63" s="4" t="s">
        <v>347</v>
      </c>
    </row>
    <row r="64" spans="1:2" ht="12.75" customHeight="1" x14ac:dyDescent="0.15">
      <c r="A64" s="4" t="s">
        <v>351</v>
      </c>
      <c r="B64" s="4" t="s">
        <v>348</v>
      </c>
    </row>
    <row r="65" spans="1:2" ht="12.75" customHeight="1" x14ac:dyDescent="0.15">
      <c r="A65" s="4" t="s">
        <v>43</v>
      </c>
      <c r="B65" s="4" t="s">
        <v>174</v>
      </c>
    </row>
    <row r="66" spans="1:2" ht="12.75" customHeight="1" x14ac:dyDescent="0.15">
      <c r="A66" s="4" t="s">
        <v>37</v>
      </c>
      <c r="B66" s="4" t="s">
        <v>175</v>
      </c>
    </row>
    <row r="67" spans="1:2" ht="12.75" customHeight="1" x14ac:dyDescent="0.2">
      <c r="A67" s="25" t="s">
        <v>280</v>
      </c>
      <c r="B67" s="4" t="s">
        <v>285</v>
      </c>
    </row>
    <row r="68" spans="1:2" ht="12.75" customHeight="1" x14ac:dyDescent="0.2">
      <c r="A68" s="25" t="s">
        <v>281</v>
      </c>
      <c r="B68" s="4" t="s">
        <v>286</v>
      </c>
    </row>
    <row r="69" spans="1:2" ht="12.75" customHeight="1" x14ac:dyDescent="0.2">
      <c r="A69" s="25" t="s">
        <v>282</v>
      </c>
      <c r="B69" s="4" t="s">
        <v>287</v>
      </c>
    </row>
    <row r="70" spans="1:2" ht="12.75" customHeight="1" x14ac:dyDescent="0.15">
      <c r="A70" s="4" t="s">
        <v>283</v>
      </c>
      <c r="B70" s="4" t="s">
        <v>288</v>
      </c>
    </row>
    <row r="71" spans="1:2" ht="12.75" customHeight="1" x14ac:dyDescent="0.2">
      <c r="A71" s="25" t="s">
        <v>284</v>
      </c>
      <c r="B71" s="4" t="s">
        <v>289</v>
      </c>
    </row>
    <row r="72" spans="1:2" ht="12.75" customHeight="1" x14ac:dyDescent="0.2">
      <c r="A72" s="25" t="s">
        <v>275</v>
      </c>
      <c r="B72" s="4" t="s">
        <v>290</v>
      </c>
    </row>
    <row r="73" spans="1:2" ht="12.75" customHeight="1" x14ac:dyDescent="0.2">
      <c r="A73" s="25" t="s">
        <v>276</v>
      </c>
      <c r="B73" s="4" t="s">
        <v>291</v>
      </c>
    </row>
    <row r="74" spans="1:2" ht="12.75" customHeight="1" x14ac:dyDescent="0.2">
      <c r="A74" s="25" t="s">
        <v>277</v>
      </c>
      <c r="B74" s="4" t="s">
        <v>292</v>
      </c>
    </row>
    <row r="75" spans="1:2" ht="12.75" customHeight="1" x14ac:dyDescent="0.15">
      <c r="A75" s="4" t="s">
        <v>278</v>
      </c>
      <c r="B75" s="4" t="s">
        <v>293</v>
      </c>
    </row>
    <row r="76" spans="1:2" ht="12.75" customHeight="1" x14ac:dyDescent="0.2">
      <c r="A76" s="25" t="s">
        <v>279</v>
      </c>
      <c r="B76" s="4" t="s">
        <v>294</v>
      </c>
    </row>
    <row r="77" spans="1:2" ht="12.75" customHeight="1" x14ac:dyDescent="0.15">
      <c r="A77" s="4" t="s">
        <v>176</v>
      </c>
      <c r="B77" s="4" t="s">
        <v>177</v>
      </c>
    </row>
    <row r="78" spans="1:2" ht="12.75" customHeight="1" x14ac:dyDescent="0.15">
      <c r="A78" s="4" t="s">
        <v>389</v>
      </c>
      <c r="B78" s="4" t="s">
        <v>390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295</v>
      </c>
      <c r="B82" s="72" t="s">
        <v>296</v>
      </c>
    </row>
    <row r="83" spans="1:2" ht="12.75" customHeight="1" x14ac:dyDescent="0.15">
      <c r="A83" s="4" t="s">
        <v>50</v>
      </c>
      <c r="B83" s="4" t="s">
        <v>51</v>
      </c>
    </row>
    <row r="84" spans="1:2" ht="12.75" customHeight="1" x14ac:dyDescent="0.2">
      <c r="A84" s="25" t="s">
        <v>166</v>
      </c>
      <c r="B84" s="25" t="s">
        <v>168</v>
      </c>
    </row>
    <row r="85" spans="1:2" ht="12.75" customHeight="1" x14ac:dyDescent="0.15">
      <c r="A85" s="4" t="s">
        <v>47</v>
      </c>
      <c r="B85" s="4" t="s">
        <v>48</v>
      </c>
    </row>
    <row r="86" spans="1:2" ht="12.75" customHeight="1" x14ac:dyDescent="0.15">
      <c r="A86" s="4" t="s">
        <v>52</v>
      </c>
      <c r="B86" s="4" t="s">
        <v>53</v>
      </c>
    </row>
    <row r="87" spans="1:2" ht="12.75" customHeight="1" x14ac:dyDescent="0.15">
      <c r="A87" s="4" t="s">
        <v>172</v>
      </c>
      <c r="B87" s="4" t="s">
        <v>173</v>
      </c>
    </row>
    <row r="88" spans="1:2" ht="12.75" customHeight="1" x14ac:dyDescent="0.15">
      <c r="A88" s="4" t="s">
        <v>49</v>
      </c>
      <c r="B88" s="4" t="s">
        <v>182</v>
      </c>
    </row>
    <row r="89" spans="1:2" ht="12.75" customHeight="1" x14ac:dyDescent="0.15">
      <c r="A89" s="4" t="s">
        <v>180</v>
      </c>
      <c r="B89" s="4" t="s">
        <v>54</v>
      </c>
    </row>
    <row r="90" spans="1:2" ht="12.75" customHeight="1" x14ac:dyDescent="0.15">
      <c r="A90" s="4" t="s">
        <v>178</v>
      </c>
      <c r="B90" s="4" t="s">
        <v>179</v>
      </c>
    </row>
    <row r="91" spans="1:2" ht="12.75" customHeight="1" x14ac:dyDescent="0.2">
      <c r="A91" s="72" t="s">
        <v>319</v>
      </c>
      <c r="B91" s="72" t="s">
        <v>321</v>
      </c>
    </row>
    <row r="92" spans="1:2" ht="12.75" customHeight="1" x14ac:dyDescent="0.2">
      <c r="A92" s="72" t="s">
        <v>320</v>
      </c>
      <c r="B92" s="72" t="s">
        <v>322</v>
      </c>
    </row>
    <row r="93" spans="1:2" x14ac:dyDescent="0.15">
      <c r="A93" s="4" t="s">
        <v>181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showZeros="0" workbookViewId="0">
      <selection activeCell="R11" sqref="R11"/>
    </sheetView>
  </sheetViews>
  <sheetFormatPr baseColWidth="10" defaultColWidth="9.3984375" defaultRowHeight="9" x14ac:dyDescent="0.15"/>
  <cols>
    <col min="1" max="1" width="16" customWidth="1"/>
    <col min="2" max="2" width="37" customWidth="1"/>
    <col min="3" max="3" width="8.59765625" bestFit="1" customWidth="1"/>
    <col min="4" max="4" width="14.3984375" bestFit="1" customWidth="1"/>
    <col min="5" max="5" width="11.59765625" bestFit="1" customWidth="1"/>
    <col min="6" max="6" width="14.796875" bestFit="1" customWidth="1"/>
    <col min="7" max="7" width="16.59765625" bestFit="1" customWidth="1"/>
    <col min="8" max="8" width="14.796875" bestFit="1" customWidth="1"/>
    <col min="9" max="9" width="13.796875" bestFit="1" customWidth="1"/>
    <col min="10" max="10" width="18" bestFit="1" customWidth="1"/>
  </cols>
  <sheetData>
    <row r="1" spans="1:12" ht="11.25" customHeight="1" thickBot="1" x14ac:dyDescent="0.25">
      <c r="A1" s="8" t="s">
        <v>56</v>
      </c>
    </row>
    <row r="2" spans="1:12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89"/>
      <c r="I2" s="15"/>
      <c r="J2" s="9"/>
    </row>
    <row r="3" spans="1:12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90"/>
      <c r="F3" s="190"/>
      <c r="G3" s="190"/>
      <c r="H3" s="190"/>
      <c r="I3" s="10"/>
      <c r="J3" s="11"/>
    </row>
    <row r="4" spans="1:12" ht="12.75" x14ac:dyDescent="0.2">
      <c r="A4" s="103"/>
      <c r="B4" s="190"/>
      <c r="C4" s="190"/>
      <c r="D4" s="190"/>
      <c r="E4" s="190"/>
      <c r="F4" s="190"/>
      <c r="G4" s="190"/>
      <c r="H4" s="190"/>
      <c r="I4" s="10"/>
      <c r="J4" s="11"/>
      <c r="L4" s="46"/>
    </row>
    <row r="5" spans="1:12" ht="11.25" x14ac:dyDescent="0.2">
      <c r="A5" s="102" t="s">
        <v>411</v>
      </c>
      <c r="B5" s="16" t="str">
        <f>numerodeconcurso</f>
        <v>2009/0257-0001</v>
      </c>
      <c r="E5" s="58" t="s">
        <v>66</v>
      </c>
      <c r="F5" s="95">
        <f>fechadeconcurso</f>
        <v>40017</v>
      </c>
      <c r="G5" s="10"/>
      <c r="J5" s="11"/>
    </row>
    <row r="6" spans="1:12" ht="11.25" customHeight="1" x14ac:dyDescent="0.2">
      <c r="A6" s="102" t="s">
        <v>117</v>
      </c>
      <c r="B6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2"/>
      <c r="D6" s="192"/>
      <c r="E6" s="192"/>
      <c r="F6" s="192"/>
      <c r="G6" s="192"/>
      <c r="H6" s="192"/>
      <c r="I6" s="58" t="s">
        <v>218</v>
      </c>
      <c r="J6" s="16" t="str">
        <f>plazocalculado&amp;" días"</f>
        <v>153 días</v>
      </c>
      <c r="K6" s="115"/>
    </row>
    <row r="7" spans="1:12" ht="11.25" x14ac:dyDescent="0.2">
      <c r="A7" s="103"/>
      <c r="B7" s="192"/>
      <c r="C7" s="192"/>
      <c r="D7" s="192"/>
      <c r="E7" s="192"/>
      <c r="F7" s="192"/>
      <c r="G7" s="192"/>
      <c r="H7" s="192"/>
      <c r="I7" s="58" t="s">
        <v>219</v>
      </c>
      <c r="J7" s="122">
        <f>fechainicio</f>
        <v>40026</v>
      </c>
      <c r="K7" s="115"/>
    </row>
    <row r="8" spans="1:12" ht="11.25" x14ac:dyDescent="0.2">
      <c r="A8" s="103"/>
      <c r="B8" s="192"/>
      <c r="C8" s="192"/>
      <c r="D8" s="192"/>
      <c r="E8" s="192"/>
      <c r="F8" s="192"/>
      <c r="G8" s="192"/>
      <c r="H8" s="192"/>
      <c r="I8" s="58" t="s">
        <v>220</v>
      </c>
      <c r="J8" s="93">
        <f>fechaterminacion</f>
        <v>40178</v>
      </c>
    </row>
    <row r="9" spans="1:12" ht="11.25" x14ac:dyDescent="0.2">
      <c r="A9" s="103"/>
      <c r="B9" s="192"/>
      <c r="C9" s="192"/>
      <c r="D9" s="192"/>
      <c r="E9" s="192"/>
      <c r="F9" s="192"/>
      <c r="G9" s="192"/>
      <c r="H9" s="192"/>
      <c r="I9" s="58"/>
      <c r="J9" s="93"/>
    </row>
    <row r="10" spans="1:12" ht="12" thickBot="1" x14ac:dyDescent="0.25">
      <c r="A10" s="104" t="s">
        <v>217</v>
      </c>
      <c r="B10" s="114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20"/>
      <c r="J10" s="23"/>
    </row>
    <row r="11" spans="1:12" ht="12.75" thickTop="1" thickBot="1" x14ac:dyDescent="0.25">
      <c r="A11" s="191" t="s">
        <v>57</v>
      </c>
      <c r="B11" s="191"/>
      <c r="C11" s="191"/>
      <c r="D11" s="191"/>
      <c r="E11" s="191"/>
      <c r="F11" s="191"/>
      <c r="G11" s="191"/>
      <c r="H11" s="191"/>
      <c r="I11" s="191"/>
      <c r="J11" s="191"/>
    </row>
    <row r="12" spans="1:12" ht="28.5" thickTop="1" thickBot="1" x14ac:dyDescent="0.2">
      <c r="A12" s="130" t="s">
        <v>60</v>
      </c>
      <c r="B12" s="131" t="s">
        <v>67</v>
      </c>
      <c r="C12" s="132" t="s">
        <v>62</v>
      </c>
      <c r="D12" s="133" t="s">
        <v>410</v>
      </c>
      <c r="E12" s="132" t="s">
        <v>68</v>
      </c>
      <c r="F12" s="132" t="s">
        <v>69</v>
      </c>
      <c r="G12" s="132" t="s">
        <v>70</v>
      </c>
      <c r="H12" s="132" t="s">
        <v>71</v>
      </c>
      <c r="I12" s="132" t="s">
        <v>72</v>
      </c>
      <c r="J12" s="134" t="s">
        <v>73</v>
      </c>
    </row>
    <row r="13" spans="1:12" ht="9.75" thickTop="1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  <c r="I13" s="135"/>
      <c r="J13" s="135"/>
    </row>
    <row r="14" spans="1:12" x14ac:dyDescent="0.15">
      <c r="A14" s="136" t="s">
        <v>150</v>
      </c>
      <c r="B14" s="137" t="s">
        <v>156</v>
      </c>
      <c r="C14" s="138" t="s">
        <v>33</v>
      </c>
      <c r="D14" s="139" t="s">
        <v>265</v>
      </c>
      <c r="E14" s="139" t="s">
        <v>274</v>
      </c>
      <c r="F14" s="140" t="s">
        <v>313</v>
      </c>
      <c r="G14" s="140" t="s">
        <v>264</v>
      </c>
      <c r="H14" s="140" t="s">
        <v>273</v>
      </c>
      <c r="I14" s="140" t="s">
        <v>314</v>
      </c>
      <c r="J14" s="139" t="s">
        <v>267</v>
      </c>
    </row>
    <row r="15" spans="1:12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  <c r="J15" s="135"/>
    </row>
  </sheetData>
  <mergeCells count="4">
    <mergeCell ref="A2:H2"/>
    <mergeCell ref="B3:H4"/>
    <mergeCell ref="A11:J11"/>
    <mergeCell ref="B6:H9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showZeros="0" workbookViewId="0">
      <selection activeCell="J8" sqref="J8"/>
    </sheetView>
  </sheetViews>
  <sheetFormatPr baseColWidth="10" defaultColWidth="9.3984375" defaultRowHeight="9" x14ac:dyDescent="0.15"/>
  <cols>
    <col min="1" max="1" width="16.19921875" bestFit="1" customWidth="1"/>
    <col min="2" max="2" width="37" customWidth="1"/>
    <col min="3" max="3" width="8.59765625" bestFit="1" customWidth="1"/>
    <col min="4" max="4" width="23" bestFit="1" customWidth="1"/>
    <col min="5" max="5" width="18" bestFit="1" customWidth="1"/>
    <col min="6" max="6" width="19.796875" bestFit="1" customWidth="1"/>
    <col min="7" max="7" width="20.3984375" bestFit="1" customWidth="1"/>
  </cols>
  <sheetData>
    <row r="1" spans="1:8" ht="11.25" customHeight="1" thickBot="1" x14ac:dyDescent="0.25">
      <c r="A1" s="8" t="s">
        <v>56</v>
      </c>
    </row>
    <row r="2" spans="1:8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5"/>
      <c r="G2" s="18"/>
    </row>
    <row r="3" spans="1:8" ht="11.25" x14ac:dyDescent="0.2">
      <c r="A3" s="102" t="s">
        <v>112</v>
      </c>
      <c r="B3" s="193" t="str">
        <f>nombrecliente</f>
        <v>Sistema de Comunicaciones y Transportes, Sistema de Transporte Colectivo Metro, Administración General de Recursos, Línea 12 (Línea Dorada)</v>
      </c>
      <c r="C3" s="193"/>
      <c r="D3" s="193"/>
      <c r="E3" s="193"/>
      <c r="F3" s="16"/>
      <c r="G3" s="24"/>
    </row>
    <row r="4" spans="1:8" ht="11.25" x14ac:dyDescent="0.2">
      <c r="A4" s="103"/>
      <c r="B4" s="193"/>
      <c r="C4" s="193"/>
      <c r="D4" s="193"/>
      <c r="E4" s="193"/>
      <c r="F4" s="16"/>
      <c r="G4" s="24"/>
    </row>
    <row r="5" spans="1:8" ht="11.25" x14ac:dyDescent="0.2">
      <c r="A5" s="102" t="s">
        <v>411</v>
      </c>
      <c r="B5" s="59" t="str">
        <f>numerodeconcurso</f>
        <v>2009/0257-0001</v>
      </c>
      <c r="C5" s="66" t="s">
        <v>66</v>
      </c>
      <c r="D5" s="90">
        <f>fechadeconcurso</f>
        <v>40017</v>
      </c>
      <c r="G5" s="24"/>
    </row>
    <row r="6" spans="1:8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194"/>
      <c r="F6" s="66" t="s">
        <v>218</v>
      </c>
      <c r="G6" s="64" t="str">
        <f>plazocalculado&amp;" días"</f>
        <v>153 días</v>
      </c>
    </row>
    <row r="7" spans="1:8" ht="11.25" x14ac:dyDescent="0.2">
      <c r="A7" s="103"/>
      <c r="B7" s="194"/>
      <c r="C7" s="194"/>
      <c r="D7" s="194"/>
      <c r="E7" s="194"/>
      <c r="F7" s="66" t="s">
        <v>219</v>
      </c>
      <c r="G7" s="99">
        <f>fechainicio</f>
        <v>40026</v>
      </c>
      <c r="H7" s="115"/>
    </row>
    <row r="8" spans="1:8" ht="11.25" x14ac:dyDescent="0.2">
      <c r="A8" s="103"/>
      <c r="B8" s="194"/>
      <c r="C8" s="194"/>
      <c r="D8" s="194"/>
      <c r="E8" s="194"/>
      <c r="F8" s="66" t="s">
        <v>220</v>
      </c>
      <c r="G8" s="99">
        <f>fechaterminacion</f>
        <v>40178</v>
      </c>
      <c r="H8" s="115"/>
    </row>
    <row r="9" spans="1:8" ht="11.25" x14ac:dyDescent="0.2">
      <c r="A9" s="103"/>
      <c r="B9" s="194"/>
      <c r="C9" s="194"/>
      <c r="D9" s="194"/>
      <c r="E9" s="194"/>
      <c r="F9" s="66"/>
      <c r="G9" s="92"/>
      <c r="H9" s="10"/>
    </row>
    <row r="10" spans="1:8" ht="12" thickBot="1" x14ac:dyDescent="0.25">
      <c r="A10" s="104" t="s">
        <v>217</v>
      </c>
      <c r="B10" s="20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13"/>
      <c r="E10" s="13"/>
      <c r="G10" s="60"/>
    </row>
    <row r="11" spans="1:8" ht="12.75" thickTop="1" thickBot="1" x14ac:dyDescent="0.25">
      <c r="A11" s="191" t="s">
        <v>88</v>
      </c>
      <c r="B11" s="191"/>
      <c r="C11" s="191"/>
      <c r="D11" s="191"/>
      <c r="E11" s="191"/>
      <c r="F11" s="191"/>
      <c r="G11" s="191"/>
    </row>
    <row r="12" spans="1:8" ht="19.5" thickTop="1" thickBot="1" x14ac:dyDescent="0.2">
      <c r="A12" s="130" t="s">
        <v>60</v>
      </c>
      <c r="B12" s="131" t="s">
        <v>67</v>
      </c>
      <c r="C12" s="132" t="s">
        <v>62</v>
      </c>
      <c r="D12" s="133" t="s">
        <v>89</v>
      </c>
      <c r="E12" s="133" t="s">
        <v>90</v>
      </c>
      <c r="F12" s="134" t="s">
        <v>91</v>
      </c>
      <c r="G12" s="134" t="s">
        <v>92</v>
      </c>
    </row>
    <row r="13" spans="1:8" x14ac:dyDescent="0.15">
      <c r="A13" s="135" t="s">
        <v>64</v>
      </c>
      <c r="B13" s="135"/>
      <c r="C13" s="135"/>
      <c r="D13" s="135"/>
      <c r="E13" s="135"/>
      <c r="F13" s="135"/>
      <c r="G13" s="135"/>
    </row>
    <row r="14" spans="1:8" x14ac:dyDescent="0.15">
      <c r="A14" s="136" t="s">
        <v>150</v>
      </c>
      <c r="B14" s="137" t="s">
        <v>156</v>
      </c>
      <c r="C14" s="138" t="s">
        <v>33</v>
      </c>
      <c r="D14" s="141" t="s">
        <v>352</v>
      </c>
      <c r="E14" s="141" t="s">
        <v>267</v>
      </c>
      <c r="F14" s="141" t="s">
        <v>307</v>
      </c>
      <c r="G14" s="141" t="s">
        <v>308</v>
      </c>
    </row>
    <row r="15" spans="1:8" x14ac:dyDescent="0.15">
      <c r="A15" s="135" t="s">
        <v>65</v>
      </c>
      <c r="B15" s="135"/>
      <c r="C15" s="135"/>
      <c r="D15" s="135"/>
      <c r="E15" s="135"/>
      <c r="F15" s="135"/>
      <c r="G15" s="135"/>
    </row>
  </sheetData>
  <mergeCells count="4">
    <mergeCell ref="A2:E2"/>
    <mergeCell ref="B3:E4"/>
    <mergeCell ref="A11:G11"/>
    <mergeCell ref="B6:E9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zoomScaleNormal="100" workbookViewId="0">
      <selection activeCell="L11" sqref="L11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3" width="14" customWidth="1"/>
    <col min="4" max="4" width="11" customWidth="1"/>
    <col min="5" max="5" width="13.3984375" bestFit="1" customWidth="1"/>
    <col min="6" max="6" width="13" customWidth="1"/>
  </cols>
  <sheetData>
    <row r="1" spans="1:7" ht="11.25" customHeight="1" thickBot="1" x14ac:dyDescent="0.25">
      <c r="A1" s="8" t="s">
        <v>56</v>
      </c>
    </row>
    <row r="2" spans="1:7" ht="12.75" thickTop="1" x14ac:dyDescent="0.15">
      <c r="A2" s="199" t="str">
        <f>razonsocial</f>
        <v>Neodata, S.A. de C.V.</v>
      </c>
      <c r="B2" s="200"/>
      <c r="C2" s="200"/>
      <c r="D2" s="200"/>
      <c r="E2" s="116"/>
      <c r="F2" s="9"/>
    </row>
    <row r="3" spans="1:7" ht="11.25" x14ac:dyDescent="0.2">
      <c r="A3" s="102" t="s">
        <v>112</v>
      </c>
      <c r="B3" s="193" t="str">
        <f>nombrecliente</f>
        <v>Sistema de Comunicaciones y Transportes, Sistema de Transporte Colectivo Metro, Administración General de Recursos, Línea 12 (Línea Dorada)</v>
      </c>
      <c r="C3" s="193"/>
      <c r="D3" s="193"/>
      <c r="E3" s="110"/>
      <c r="F3" s="24"/>
    </row>
    <row r="4" spans="1:7" ht="11.25" x14ac:dyDescent="0.2">
      <c r="A4" s="103"/>
      <c r="B4" s="193"/>
      <c r="C4" s="193"/>
      <c r="D4" s="193"/>
      <c r="E4" s="110"/>
      <c r="F4" s="24"/>
    </row>
    <row r="5" spans="1:7" ht="11.25" x14ac:dyDescent="0.2">
      <c r="A5" s="102" t="s">
        <v>411</v>
      </c>
      <c r="B5" s="59" t="str">
        <f>numerodeconcurso</f>
        <v>2009/0257-0001</v>
      </c>
      <c r="C5" s="16"/>
      <c r="D5" s="66" t="s">
        <v>66</v>
      </c>
      <c r="E5" s="89">
        <f>fechadeconcurso</f>
        <v>40017</v>
      </c>
      <c r="G5" s="115"/>
    </row>
    <row r="6" spans="1:7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66" t="s">
        <v>218</v>
      </c>
      <c r="F6" s="64" t="str">
        <f>plazocalculado&amp;" días"</f>
        <v>153 días</v>
      </c>
      <c r="G6" s="115"/>
    </row>
    <row r="7" spans="1:7" ht="11.25" x14ac:dyDescent="0.2">
      <c r="A7" s="103"/>
      <c r="B7" s="194"/>
      <c r="C7" s="194"/>
      <c r="D7" s="194"/>
      <c r="E7" s="66" t="s">
        <v>219</v>
      </c>
      <c r="F7" s="99">
        <f>fechainicio</f>
        <v>40026</v>
      </c>
      <c r="G7" s="115"/>
    </row>
    <row r="8" spans="1:7" ht="11.25" x14ac:dyDescent="0.2">
      <c r="A8" s="103"/>
      <c r="B8" s="194"/>
      <c r="C8" s="194"/>
      <c r="D8" s="194"/>
      <c r="E8" s="66" t="s">
        <v>220</v>
      </c>
      <c r="F8" s="92">
        <f>fechaterminacion</f>
        <v>40178</v>
      </c>
      <c r="G8" s="115"/>
    </row>
    <row r="9" spans="1:7" ht="11.25" x14ac:dyDescent="0.2">
      <c r="A9" s="103"/>
      <c r="B9" s="194"/>
      <c r="C9" s="194"/>
      <c r="D9" s="194"/>
      <c r="E9" s="66"/>
      <c r="F9" s="92"/>
      <c r="G9" s="10"/>
    </row>
    <row r="10" spans="1:7" ht="12" thickBot="1" x14ac:dyDescent="0.25">
      <c r="A10" s="102" t="s">
        <v>217</v>
      </c>
      <c r="B10" s="16" t="str">
        <f>direcciondelaobra&amp;", "&amp;codigodelaobra&amp;", "&amp;ciudaddelaobra&amp;", "&amp;estadodelaobra</f>
        <v>Tramo de Barranca del Muerto a Tlahuac., PU2010-OBRA NUEVA 001, México, Distrito Federal</v>
      </c>
      <c r="C10" s="10"/>
      <c r="F10" s="123"/>
      <c r="G10" s="10"/>
    </row>
    <row r="11" spans="1:7" ht="12.75" thickTop="1" thickBot="1" x14ac:dyDescent="0.25">
      <c r="A11" s="191" t="s">
        <v>93</v>
      </c>
      <c r="B11" s="191"/>
      <c r="C11" s="191"/>
      <c r="D11" s="191"/>
      <c r="E11" s="191"/>
      <c r="F11" s="191"/>
    </row>
    <row r="12" spans="1:7" ht="10.5" thickTop="1" thickBot="1" x14ac:dyDescent="0.2">
      <c r="A12" s="130" t="s">
        <v>60</v>
      </c>
      <c r="B12" s="197" t="s">
        <v>94</v>
      </c>
      <c r="C12" s="198"/>
      <c r="D12" s="132" t="s">
        <v>62</v>
      </c>
      <c r="E12" s="202" t="s">
        <v>95</v>
      </c>
      <c r="F12" s="203"/>
    </row>
    <row r="13" spans="1:7" ht="9.75" thickTop="1" x14ac:dyDescent="0.15">
      <c r="A13" s="135" t="s">
        <v>64</v>
      </c>
      <c r="B13" s="135"/>
      <c r="C13" s="142"/>
      <c r="D13" s="135"/>
      <c r="E13" s="201"/>
      <c r="F13" s="201"/>
    </row>
    <row r="14" spans="1:7" x14ac:dyDescent="0.15">
      <c r="A14" s="136" t="s">
        <v>150</v>
      </c>
      <c r="B14" s="137" t="s">
        <v>156</v>
      </c>
      <c r="C14" s="143"/>
      <c r="D14" s="138" t="s">
        <v>33</v>
      </c>
      <c r="E14" s="195" t="s">
        <v>267</v>
      </c>
      <c r="F14" s="195"/>
    </row>
    <row r="15" spans="1:7" x14ac:dyDescent="0.15">
      <c r="A15" s="135" t="s">
        <v>65</v>
      </c>
      <c r="B15" s="135"/>
      <c r="C15" s="135"/>
      <c r="D15" s="135"/>
      <c r="E15" s="196"/>
      <c r="F15" s="196"/>
    </row>
  </sheetData>
  <mergeCells count="9">
    <mergeCell ref="E14:F14"/>
    <mergeCell ref="E15:F15"/>
    <mergeCell ref="B12:C12"/>
    <mergeCell ref="A2:D2"/>
    <mergeCell ref="B3:D4"/>
    <mergeCell ref="A11:F11"/>
    <mergeCell ref="E13:F13"/>
    <mergeCell ref="E12:F12"/>
    <mergeCell ref="B6:D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zoomScaleNormal="100" workbookViewId="0">
      <selection activeCell="K9" sqref="K9"/>
    </sheetView>
  </sheetViews>
  <sheetFormatPr baseColWidth="10" defaultColWidth="9.3984375" defaultRowHeight="9" x14ac:dyDescent="0.15"/>
  <cols>
    <col min="1" max="1" width="17" style="35" bestFit="1" customWidth="1"/>
    <col min="2" max="2" width="37" style="35" customWidth="1"/>
    <col min="3" max="3" width="10.59765625" style="35" customWidth="1"/>
    <col min="4" max="4" width="12" style="35" customWidth="1"/>
    <col min="5" max="5" width="16" style="35" customWidth="1"/>
    <col min="6" max="6" width="15.59765625" style="35" customWidth="1"/>
    <col min="7" max="7" width="12.796875" style="35" customWidth="1"/>
    <col min="8" max="8" width="12.19921875" style="35" bestFit="1" customWidth="1"/>
    <col min="9" max="16384" width="9.3984375" style="35"/>
  </cols>
  <sheetData>
    <row r="1" spans="1:9" ht="11.25" customHeight="1" thickBot="1" x14ac:dyDescent="0.25">
      <c r="A1" s="34" t="s">
        <v>56</v>
      </c>
      <c r="B1" s="34"/>
      <c r="C1" s="34"/>
      <c r="D1" s="34"/>
      <c r="E1" s="34"/>
      <c r="F1" s="34"/>
      <c r="G1" s="34"/>
      <c r="H1" s="34"/>
    </row>
    <row r="2" spans="1:9" ht="12.75" customHeight="1" thickTop="1" x14ac:dyDescent="0.25">
      <c r="A2" s="207" t="str">
        <f>razonsocial</f>
        <v>Neodata, S.A. de C.V.</v>
      </c>
      <c r="B2" s="208"/>
      <c r="C2" s="208"/>
      <c r="D2" s="208"/>
      <c r="E2" s="208"/>
      <c r="F2" s="208"/>
      <c r="G2" s="117"/>
      <c r="H2" s="67"/>
    </row>
    <row r="3" spans="1:9" ht="11.25" x14ac:dyDescent="0.2">
      <c r="A3" s="153" t="s">
        <v>112</v>
      </c>
      <c r="B3" s="209" t="str">
        <f>nombrecliente</f>
        <v>Sistema de Comunicaciones y Transportes, Sistema de Transporte Colectivo Metro, Administración General de Recursos, Línea 12 (Línea Dorada)</v>
      </c>
      <c r="C3" s="209"/>
      <c r="D3" s="209"/>
      <c r="E3" s="209"/>
      <c r="F3" s="209"/>
      <c r="G3" s="111"/>
      <c r="H3" s="68"/>
    </row>
    <row r="4" spans="1:9" ht="11.25" x14ac:dyDescent="0.2">
      <c r="A4" s="153"/>
      <c r="B4" s="209"/>
      <c r="C4" s="209"/>
      <c r="D4" s="209"/>
      <c r="E4" s="209"/>
      <c r="F4" s="209"/>
      <c r="G4" s="111"/>
      <c r="H4" s="68"/>
    </row>
    <row r="5" spans="1:9" ht="11.25" x14ac:dyDescent="0.2">
      <c r="A5" s="153" t="s">
        <v>221</v>
      </c>
      <c r="B5" s="71" t="str">
        <f>numerodeconcurso</f>
        <v>2009/0257-0001</v>
      </c>
      <c r="E5" s="69" t="s">
        <v>66</v>
      </c>
      <c r="F5" s="94">
        <f>fechadeconcurso</f>
        <v>40017</v>
      </c>
      <c r="G5" s="69"/>
      <c r="I5" s="118"/>
    </row>
    <row r="6" spans="1:9" ht="11.25" customHeight="1" x14ac:dyDescent="0.2">
      <c r="A6" s="153" t="s">
        <v>117</v>
      </c>
      <c r="B6" s="2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13"/>
      <c r="D6" s="213"/>
      <c r="E6" s="213"/>
      <c r="F6" s="213"/>
      <c r="G6" s="69" t="s">
        <v>218</v>
      </c>
      <c r="H6" s="125" t="str">
        <f>plazocalculado&amp;" días"</f>
        <v>153 días</v>
      </c>
      <c r="I6" s="118"/>
    </row>
    <row r="7" spans="1:9" ht="11.25" x14ac:dyDescent="0.2">
      <c r="A7" s="154"/>
      <c r="B7" s="213"/>
      <c r="C7" s="213"/>
      <c r="D7" s="213"/>
      <c r="E7" s="213"/>
      <c r="F7" s="213"/>
      <c r="G7" s="69" t="s">
        <v>219</v>
      </c>
      <c r="H7" s="126">
        <f>fechainicio</f>
        <v>40026</v>
      </c>
      <c r="I7" s="118"/>
    </row>
    <row r="8" spans="1:9" ht="11.25" x14ac:dyDescent="0.2">
      <c r="A8" s="154"/>
      <c r="B8" s="213"/>
      <c r="C8" s="213"/>
      <c r="D8" s="213"/>
      <c r="E8" s="213"/>
      <c r="F8" s="213"/>
      <c r="G8" s="69" t="s">
        <v>220</v>
      </c>
      <c r="H8" s="127">
        <f>fechaterminacion</f>
        <v>40178</v>
      </c>
      <c r="I8" s="118"/>
    </row>
    <row r="9" spans="1:9" ht="11.25" x14ac:dyDescent="0.2">
      <c r="A9" s="154"/>
      <c r="B9" s="213"/>
      <c r="C9" s="213"/>
      <c r="D9" s="213"/>
      <c r="E9" s="213"/>
      <c r="F9" s="213"/>
      <c r="G9" s="69"/>
      <c r="H9" s="126"/>
      <c r="I9" s="118"/>
    </row>
    <row r="10" spans="1:9" ht="12" thickBot="1" x14ac:dyDescent="0.25">
      <c r="A10" s="153" t="s">
        <v>217</v>
      </c>
      <c r="B10" s="70" t="str">
        <f>direcciondelaobra&amp;", "&amp;codigodelaobra&amp;", "&amp;ciudaddelaobra&amp;", "&amp;estadodelaobra</f>
        <v>Tramo de Barranca del Muerto a Tlahuac., PU2010-OBRA NUEVA 001, México, Distrito Federal</v>
      </c>
      <c r="C10" s="36"/>
      <c r="D10" s="124"/>
      <c r="E10" s="124"/>
      <c r="F10" s="124"/>
      <c r="G10" s="124"/>
      <c r="I10" s="118"/>
    </row>
    <row r="11" spans="1:9" ht="12.75" thickTop="1" thickBot="1" x14ac:dyDescent="0.25">
      <c r="A11" s="206" t="s">
        <v>186</v>
      </c>
      <c r="B11" s="206"/>
      <c r="C11" s="206"/>
      <c r="D11" s="206"/>
      <c r="E11" s="206"/>
      <c r="F11" s="206"/>
      <c r="G11" s="206"/>
      <c r="H11" s="206"/>
    </row>
    <row r="12" spans="1:9" ht="10.5" thickTop="1" thickBot="1" x14ac:dyDescent="0.2">
      <c r="A12" s="144" t="s">
        <v>60</v>
      </c>
      <c r="B12" s="145" t="s">
        <v>67</v>
      </c>
      <c r="C12" s="145" t="s">
        <v>62</v>
      </c>
      <c r="D12" s="145" t="s">
        <v>82</v>
      </c>
      <c r="E12" s="145" t="s">
        <v>83</v>
      </c>
      <c r="F12" s="145" t="s">
        <v>87</v>
      </c>
      <c r="G12" s="210" t="s">
        <v>85</v>
      </c>
      <c r="H12" s="211"/>
    </row>
    <row r="13" spans="1:9" ht="9.75" thickTop="1" x14ac:dyDescent="0.15">
      <c r="A13" s="146" t="s">
        <v>64</v>
      </c>
      <c r="B13" s="146"/>
      <c r="C13" s="146"/>
      <c r="D13" s="146"/>
      <c r="E13" s="146"/>
      <c r="F13" s="146"/>
      <c r="G13" s="212"/>
      <c r="H13" s="212"/>
    </row>
    <row r="14" spans="1:9" x14ac:dyDescent="0.15">
      <c r="A14" s="147" t="s">
        <v>150</v>
      </c>
      <c r="B14" s="148" t="s">
        <v>156</v>
      </c>
      <c r="C14" s="149" t="s">
        <v>33</v>
      </c>
      <c r="D14" s="150" t="s">
        <v>343</v>
      </c>
      <c r="E14" s="151" t="s">
        <v>152</v>
      </c>
      <c r="F14" s="152" t="s">
        <v>267</v>
      </c>
      <c r="G14" s="204" t="s">
        <v>326</v>
      </c>
      <c r="H14" s="204"/>
    </row>
    <row r="15" spans="1:9" x14ac:dyDescent="0.15">
      <c r="A15" s="146" t="s">
        <v>65</v>
      </c>
      <c r="B15" s="146"/>
      <c r="C15" s="146"/>
      <c r="D15" s="146"/>
      <c r="E15" s="146"/>
      <c r="F15" s="146"/>
      <c r="G15" s="205"/>
      <c r="H15" s="205"/>
    </row>
  </sheetData>
  <mergeCells count="8">
    <mergeCell ref="G14:H14"/>
    <mergeCell ref="G15:H15"/>
    <mergeCell ref="A11:H11"/>
    <mergeCell ref="A2:F2"/>
    <mergeCell ref="B3:F4"/>
    <mergeCell ref="G12:H12"/>
    <mergeCell ref="G13:H13"/>
    <mergeCell ref="B6:F9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C6" sqref="C6:G9"/>
    </sheetView>
  </sheetViews>
  <sheetFormatPr baseColWidth="10" defaultColWidth="9.3984375" defaultRowHeight="9" x14ac:dyDescent="0.15"/>
  <cols>
    <col min="1" max="1" width="7" customWidth="1"/>
    <col min="2" max="2" width="11.19921875" customWidth="1"/>
    <col min="3" max="3" width="37" customWidth="1"/>
    <col min="4" max="4" width="8.19921875" customWidth="1"/>
    <col min="5" max="5" width="10" customWidth="1"/>
    <col min="6" max="6" width="16.3984375" customWidth="1"/>
    <col min="7" max="7" width="14.3984375" customWidth="1"/>
    <col min="8" max="8" width="18" customWidth="1"/>
    <col min="9" max="9" width="12" customWidth="1"/>
  </cols>
  <sheetData>
    <row r="1" spans="1:10" ht="11.25" customHeight="1" thickBot="1" x14ac:dyDescent="0.25">
      <c r="B1" s="8" t="s">
        <v>56</v>
      </c>
      <c r="C1" s="8"/>
      <c r="D1" s="8"/>
      <c r="E1" s="8"/>
      <c r="F1" s="8"/>
      <c r="G1" s="8"/>
      <c r="H1" s="8"/>
    </row>
    <row r="2" spans="1:10" ht="12.75" customHeight="1" thickTop="1" x14ac:dyDescent="0.25">
      <c r="A2" s="120"/>
      <c r="B2" s="189" t="str">
        <f>razonsocial</f>
        <v>Neodata, S.A. de C.V.</v>
      </c>
      <c r="C2" s="189"/>
      <c r="D2" s="189"/>
      <c r="E2" s="189"/>
      <c r="F2" s="189"/>
      <c r="G2" s="189"/>
      <c r="H2" s="19"/>
      <c r="I2" s="18"/>
    </row>
    <row r="3" spans="1:10" ht="11.25" x14ac:dyDescent="0.2">
      <c r="A3" s="115"/>
      <c r="B3" s="58" t="s">
        <v>112</v>
      </c>
      <c r="C3" s="193" t="str">
        <f>nombrecliente</f>
        <v>Sistema de Comunicaciones y Transportes, Sistema de Transporte Colectivo Metro, Administración General de Recursos, Línea 12 (Línea Dorada)</v>
      </c>
      <c r="D3" s="193"/>
      <c r="E3" s="193"/>
      <c r="F3" s="193"/>
      <c r="G3" s="193"/>
      <c r="H3" s="16"/>
      <c r="I3" s="24"/>
    </row>
    <row r="4" spans="1:10" ht="11.25" x14ac:dyDescent="0.2">
      <c r="A4" s="115"/>
      <c r="B4" s="119"/>
      <c r="C4" s="193"/>
      <c r="D4" s="193"/>
      <c r="E4" s="193"/>
      <c r="F4" s="193"/>
      <c r="G4" s="193"/>
      <c r="H4" s="16"/>
      <c r="I4" s="24"/>
    </row>
    <row r="5" spans="1:10" ht="11.25" x14ac:dyDescent="0.2">
      <c r="A5" s="115"/>
      <c r="B5" s="58" t="s">
        <v>411</v>
      </c>
      <c r="C5" s="59" t="str">
        <f>numerodeconcurso</f>
        <v>2009/0257-0001</v>
      </c>
      <c r="E5" s="66" t="s">
        <v>66</v>
      </c>
      <c r="F5" s="90">
        <f>fechadeconcurso</f>
        <v>40017</v>
      </c>
      <c r="I5" s="24"/>
    </row>
    <row r="6" spans="1:10" ht="11.25" customHeight="1" x14ac:dyDescent="0.2">
      <c r="A6" s="115"/>
      <c r="B6" s="58" t="s">
        <v>117</v>
      </c>
      <c r="C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94"/>
      <c r="E6" s="194"/>
      <c r="F6" s="194"/>
      <c r="G6" s="194"/>
      <c r="H6" s="66" t="s">
        <v>218</v>
      </c>
      <c r="I6" s="107" t="str">
        <f>plazocalculado&amp;" días"</f>
        <v>153 días</v>
      </c>
      <c r="J6" s="115"/>
    </row>
    <row r="7" spans="1:10" ht="11.25" x14ac:dyDescent="0.2">
      <c r="A7" s="115"/>
      <c r="B7" s="58"/>
      <c r="C7" s="194"/>
      <c r="D7" s="194"/>
      <c r="E7" s="194"/>
      <c r="F7" s="194"/>
      <c r="G7" s="194"/>
      <c r="H7" s="66" t="s">
        <v>219</v>
      </c>
      <c r="I7" s="99">
        <f>fechainicio</f>
        <v>40026</v>
      </c>
      <c r="J7" s="115"/>
    </row>
    <row r="8" spans="1:10" ht="11.25" x14ac:dyDescent="0.2">
      <c r="A8" s="115"/>
      <c r="B8" s="119"/>
      <c r="C8" s="194"/>
      <c r="D8" s="194"/>
      <c r="E8" s="194"/>
      <c r="F8" s="194"/>
      <c r="G8" s="194"/>
      <c r="H8" s="66" t="s">
        <v>220</v>
      </c>
      <c r="I8" s="92">
        <f>fechaterminacion</f>
        <v>40178</v>
      </c>
    </row>
    <row r="9" spans="1:10" ht="11.25" x14ac:dyDescent="0.2">
      <c r="A9" s="115"/>
      <c r="B9" s="119"/>
      <c r="C9" s="194"/>
      <c r="D9" s="194"/>
      <c r="E9" s="194"/>
      <c r="F9" s="194"/>
      <c r="G9" s="194"/>
      <c r="H9" s="66"/>
      <c r="I9" s="92"/>
    </row>
    <row r="10" spans="1:10" ht="12" thickBot="1" x14ac:dyDescent="0.25">
      <c r="A10" s="115"/>
      <c r="B10" s="58" t="s">
        <v>217</v>
      </c>
      <c r="C10" s="16" t="str">
        <f>direcciondelaobra&amp;", "&amp;coloniadelaobra&amp;", "&amp;ciudaddelaobra&amp;", "&amp;estadodelaobra</f>
        <v>Tramo de Barranca del Muerto a Tlahuac., Colonia de la obra., México, Distrito Federal</v>
      </c>
      <c r="D10" s="16"/>
      <c r="I10" s="24"/>
    </row>
    <row r="11" spans="1:10" ht="12.75" thickTop="1" thickBot="1" x14ac:dyDescent="0.25">
      <c r="A11" s="191" t="s">
        <v>86</v>
      </c>
      <c r="B11" s="191"/>
      <c r="C11" s="191"/>
      <c r="D11" s="191"/>
      <c r="E11" s="191"/>
      <c r="F11" s="191"/>
      <c r="G11" s="191"/>
      <c r="H11" s="191"/>
      <c r="I11" s="191"/>
    </row>
    <row r="12" spans="1:10" ht="10.5" thickTop="1" thickBot="1" x14ac:dyDescent="0.2">
      <c r="A12" s="155"/>
      <c r="B12" s="130" t="s">
        <v>60</v>
      </c>
      <c r="C12" s="132" t="s">
        <v>67</v>
      </c>
      <c r="D12" s="132" t="s">
        <v>62</v>
      </c>
      <c r="E12" s="132" t="s">
        <v>82</v>
      </c>
      <c r="F12" s="132" t="s">
        <v>83</v>
      </c>
      <c r="G12" s="132" t="s">
        <v>87</v>
      </c>
      <c r="H12" s="132" t="s">
        <v>85</v>
      </c>
      <c r="I12" s="156" t="s">
        <v>422</v>
      </c>
    </row>
    <row r="13" spans="1:10" ht="9.75" thickTop="1" x14ac:dyDescent="0.15">
      <c r="A13" s="160" t="s">
        <v>64</v>
      </c>
      <c r="B13" s="135"/>
      <c r="C13" s="135"/>
      <c r="D13" s="135"/>
      <c r="E13" s="135"/>
      <c r="F13" s="135"/>
      <c r="G13" s="135"/>
      <c r="H13" s="135"/>
      <c r="I13" s="135"/>
    </row>
    <row r="14" spans="1:10" x14ac:dyDescent="0.15">
      <c r="A14" s="157" t="s">
        <v>149</v>
      </c>
      <c r="B14" s="158" t="s">
        <v>150</v>
      </c>
      <c r="C14" s="159" t="s">
        <v>156</v>
      </c>
      <c r="D14" s="160" t="s">
        <v>33</v>
      </c>
      <c r="E14" s="161" t="s">
        <v>343</v>
      </c>
      <c r="F14" s="162" t="s">
        <v>152</v>
      </c>
      <c r="G14" s="139" t="s">
        <v>267</v>
      </c>
      <c r="H14" s="139" t="s">
        <v>326</v>
      </c>
      <c r="I14" s="163" t="s">
        <v>350</v>
      </c>
    </row>
    <row r="15" spans="1:10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</row>
  </sheetData>
  <mergeCells count="4">
    <mergeCell ref="B2:G2"/>
    <mergeCell ref="C3:G4"/>
    <mergeCell ref="A11:I11"/>
    <mergeCell ref="C6:G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workbookViewId="0">
      <selection activeCell="B6" sqref="B6:F9"/>
    </sheetView>
  </sheetViews>
  <sheetFormatPr baseColWidth="10" defaultColWidth="9.3984375" defaultRowHeight="9" x14ac:dyDescent="0.15"/>
  <cols>
    <col min="1" max="1" width="17" bestFit="1" customWidth="1"/>
    <col min="2" max="2" width="34" customWidth="1"/>
    <col min="3" max="3" width="8" customWidth="1"/>
    <col min="4" max="4" width="10" customWidth="1"/>
    <col min="5" max="6" width="14.59765625" customWidth="1"/>
    <col min="7" max="8" width="18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9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8"/>
    </row>
    <row r="3" spans="1:9" ht="11.25" x14ac:dyDescent="0.2">
      <c r="A3" s="102" t="s">
        <v>112</v>
      </c>
      <c r="B3" s="214" t="str">
        <f>nombrecliente</f>
        <v>Sistema de Comunicaciones y Transportes, Sistema de Transporte Colectivo Metro, Administración General de Recursos, Línea 12 (Línea Dorada)</v>
      </c>
      <c r="C3" s="214"/>
      <c r="D3" s="214"/>
      <c r="E3" s="214"/>
      <c r="F3" s="214"/>
      <c r="G3" s="88"/>
      <c r="H3" s="24"/>
    </row>
    <row r="4" spans="1:9" ht="11.25" x14ac:dyDescent="0.2">
      <c r="A4" s="103"/>
      <c r="B4" s="214"/>
      <c r="C4" s="214"/>
      <c r="D4" s="214"/>
      <c r="E4" s="214"/>
      <c r="F4" s="214"/>
      <c r="G4" s="88"/>
      <c r="H4" s="24"/>
    </row>
    <row r="5" spans="1:9" ht="11.25" x14ac:dyDescent="0.2">
      <c r="A5" s="102" t="s">
        <v>221</v>
      </c>
      <c r="B5" s="59" t="str">
        <f>numerodeconcurso</f>
        <v>2009/0257-0001</v>
      </c>
      <c r="E5" s="66" t="s">
        <v>66</v>
      </c>
      <c r="F5" s="90">
        <f>fechadeconcurso</f>
        <v>40017</v>
      </c>
      <c r="H5" s="24"/>
    </row>
    <row r="6" spans="1:9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194"/>
      <c r="F6" s="194"/>
      <c r="G6" s="66" t="s">
        <v>218</v>
      </c>
      <c r="H6" s="107" t="str">
        <f>plazocalculado&amp;" días"</f>
        <v>153 días</v>
      </c>
      <c r="I6" s="115"/>
    </row>
    <row r="7" spans="1:9" ht="11.25" x14ac:dyDescent="0.2">
      <c r="A7" s="103"/>
      <c r="B7" s="194"/>
      <c r="C7" s="194"/>
      <c r="D7" s="194"/>
      <c r="E7" s="194"/>
      <c r="F7" s="194"/>
      <c r="G7" s="66" t="s">
        <v>219</v>
      </c>
      <c r="H7" s="99">
        <f>fechainicio</f>
        <v>40026</v>
      </c>
      <c r="I7" s="115"/>
    </row>
    <row r="8" spans="1:9" ht="11.25" x14ac:dyDescent="0.2">
      <c r="A8" s="103"/>
      <c r="B8" s="194"/>
      <c r="C8" s="194"/>
      <c r="D8" s="194"/>
      <c r="E8" s="194"/>
      <c r="F8" s="194"/>
      <c r="G8" s="66" t="s">
        <v>220</v>
      </c>
      <c r="H8" s="99">
        <f>fechaterminacion</f>
        <v>40178</v>
      </c>
      <c r="I8" s="115"/>
    </row>
    <row r="9" spans="1:9" ht="11.25" x14ac:dyDescent="0.2">
      <c r="A9" s="103"/>
      <c r="B9" s="194"/>
      <c r="C9" s="194"/>
      <c r="D9" s="194"/>
      <c r="E9" s="194"/>
      <c r="F9" s="194"/>
      <c r="G9" s="66"/>
      <c r="H9" s="92"/>
      <c r="I9" s="10"/>
    </row>
    <row r="10" spans="1:9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24"/>
    </row>
    <row r="11" spans="1:9" ht="12.75" thickTop="1" thickBot="1" x14ac:dyDescent="0.25">
      <c r="A11" s="191" t="s">
        <v>81</v>
      </c>
      <c r="B11" s="191"/>
      <c r="C11" s="191"/>
      <c r="D11" s="191"/>
      <c r="E11" s="191"/>
      <c r="F11" s="191"/>
      <c r="G11" s="191"/>
      <c r="H11" s="191"/>
    </row>
    <row r="12" spans="1:9" ht="19.5" thickTop="1" thickBot="1" x14ac:dyDescent="0.2">
      <c r="A12" s="130" t="s">
        <v>60</v>
      </c>
      <c r="B12" s="132" t="s">
        <v>67</v>
      </c>
      <c r="C12" s="132" t="s">
        <v>62</v>
      </c>
      <c r="D12" s="132" t="s">
        <v>82</v>
      </c>
      <c r="E12" s="132" t="s">
        <v>83</v>
      </c>
      <c r="F12" s="133" t="s">
        <v>75</v>
      </c>
      <c r="G12" s="133" t="s">
        <v>84</v>
      </c>
      <c r="H12" s="132" t="s">
        <v>85</v>
      </c>
    </row>
    <row r="13" spans="1:9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</row>
    <row r="14" spans="1:9" x14ac:dyDescent="0.15">
      <c r="A14" s="158" t="s">
        <v>150</v>
      </c>
      <c r="B14" s="159" t="s">
        <v>156</v>
      </c>
      <c r="C14" s="160" t="s">
        <v>33</v>
      </c>
      <c r="D14" s="161" t="s">
        <v>343</v>
      </c>
      <c r="E14" s="162" t="s">
        <v>152</v>
      </c>
      <c r="F14" s="141" t="s">
        <v>280</v>
      </c>
      <c r="G14" s="164" t="s">
        <v>334</v>
      </c>
      <c r="H14" s="139" t="s">
        <v>328</v>
      </c>
    </row>
    <row r="15" spans="1:9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</row>
  </sheetData>
  <mergeCells count="4">
    <mergeCell ref="A2:G2"/>
    <mergeCell ref="B3:F4"/>
    <mergeCell ref="A11:H11"/>
    <mergeCell ref="B6:F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Zeros="0" zoomScaleNormal="100" workbookViewId="0">
      <selection activeCell="I7" sqref="I7"/>
    </sheetView>
  </sheetViews>
  <sheetFormatPr baseColWidth="10" defaultColWidth="9.3984375" defaultRowHeight="9" x14ac:dyDescent="0.15"/>
  <cols>
    <col min="1" max="1" width="16.19921875" bestFit="1" customWidth="1"/>
    <col min="2" max="2" width="4.3984375" customWidth="1"/>
    <col min="3" max="3" width="48" customWidth="1"/>
    <col min="4" max="4" width="15.59765625" customWidth="1"/>
    <col min="5" max="5" width="13.3984375" bestFit="1" customWidth="1"/>
    <col min="6" max="6" width="16" customWidth="1"/>
  </cols>
  <sheetData>
    <row r="1" spans="1:7" ht="11.25" customHeight="1" thickBot="1" x14ac:dyDescent="0.25">
      <c r="A1" s="8" t="s">
        <v>56</v>
      </c>
      <c r="B1" s="8"/>
    </row>
    <row r="2" spans="1:7" ht="12.75" thickTop="1" x14ac:dyDescent="0.15">
      <c r="A2" s="188" t="str">
        <f>razonsocial</f>
        <v>Neodata, S.A. de C.V.</v>
      </c>
      <c r="B2" s="189"/>
      <c r="C2" s="189"/>
      <c r="D2" s="189"/>
      <c r="E2" s="113"/>
      <c r="F2" s="9"/>
    </row>
    <row r="3" spans="1:7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09"/>
      <c r="F3" s="11"/>
    </row>
    <row r="4" spans="1:7" ht="11.25" x14ac:dyDescent="0.2">
      <c r="A4" s="103"/>
      <c r="B4" s="190"/>
      <c r="C4" s="190"/>
      <c r="D4" s="190"/>
      <c r="E4" s="109"/>
      <c r="F4" s="11"/>
    </row>
    <row r="5" spans="1:7" ht="11.25" x14ac:dyDescent="0.2">
      <c r="A5" s="102" t="s">
        <v>411</v>
      </c>
      <c r="B5" s="216" t="str">
        <f>numerodeconcurso</f>
        <v>2009/0257-0001</v>
      </c>
      <c r="C5" s="216"/>
      <c r="D5" s="12"/>
      <c r="E5" s="12"/>
      <c r="F5" s="11"/>
    </row>
    <row r="6" spans="1:7" ht="11.25" customHeight="1" x14ac:dyDescent="0.2">
      <c r="A6" s="102" t="s">
        <v>117</v>
      </c>
      <c r="B6" s="19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4"/>
      <c r="D6" s="194"/>
      <c r="E6" s="66" t="s">
        <v>218</v>
      </c>
      <c r="F6" s="107" t="str">
        <f>plazocalculado&amp;" días"</f>
        <v>153 días</v>
      </c>
      <c r="G6" s="115"/>
    </row>
    <row r="7" spans="1:7" ht="11.25" x14ac:dyDescent="0.2">
      <c r="A7" s="103"/>
      <c r="B7" s="194"/>
      <c r="C7" s="194"/>
      <c r="D7" s="194"/>
      <c r="E7" s="58" t="s">
        <v>219</v>
      </c>
      <c r="F7" s="93">
        <f>fechainicio</f>
        <v>40026</v>
      </c>
    </row>
    <row r="8" spans="1:7" ht="11.25" x14ac:dyDescent="0.2">
      <c r="A8" s="103"/>
      <c r="B8" s="194"/>
      <c r="C8" s="194"/>
      <c r="D8" s="194"/>
      <c r="E8" s="58" t="s">
        <v>220</v>
      </c>
      <c r="F8" s="93">
        <f>fechaterminacion</f>
        <v>40178</v>
      </c>
      <c r="G8" s="115"/>
    </row>
    <row r="9" spans="1:7" ht="11.25" x14ac:dyDescent="0.2">
      <c r="A9" s="103"/>
      <c r="B9" s="194"/>
      <c r="C9" s="194"/>
      <c r="D9" s="194"/>
      <c r="E9" s="58"/>
      <c r="F9" s="93"/>
      <c r="G9" s="10"/>
    </row>
    <row r="10" spans="1:7" ht="12" thickBot="1" x14ac:dyDescent="0.25">
      <c r="A10" s="104" t="s">
        <v>217</v>
      </c>
      <c r="B10" s="20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13"/>
      <c r="E10" s="13"/>
      <c r="F10" s="121"/>
    </row>
    <row r="11" spans="1:7" ht="12.75" thickTop="1" thickBot="1" x14ac:dyDescent="0.25">
      <c r="A11" s="223" t="s">
        <v>57</v>
      </c>
      <c r="B11" s="223"/>
      <c r="C11" s="223"/>
      <c r="D11" s="223"/>
      <c r="E11" s="223"/>
      <c r="F11" s="223"/>
    </row>
    <row r="12" spans="1:7" ht="9.75" thickTop="1" x14ac:dyDescent="0.15">
      <c r="A12" s="217" t="s">
        <v>60</v>
      </c>
      <c r="B12" s="219" t="s">
        <v>58</v>
      </c>
      <c r="C12" s="220"/>
      <c r="D12" s="224" t="s">
        <v>62</v>
      </c>
      <c r="E12" s="219" t="s">
        <v>59</v>
      </c>
      <c r="F12" s="226"/>
    </row>
    <row r="13" spans="1:7" ht="9.75" thickBot="1" x14ac:dyDescent="0.2">
      <c r="A13" s="218"/>
      <c r="B13" s="221" t="s">
        <v>61</v>
      </c>
      <c r="C13" s="222"/>
      <c r="D13" s="225"/>
      <c r="E13" s="227" t="s">
        <v>63</v>
      </c>
      <c r="F13" s="228"/>
    </row>
    <row r="14" spans="1:7" ht="9.75" thickTop="1" x14ac:dyDescent="0.15">
      <c r="A14" s="135" t="s">
        <v>64</v>
      </c>
      <c r="B14" s="135"/>
      <c r="C14" s="135"/>
      <c r="D14" s="135"/>
      <c r="E14" s="135"/>
      <c r="F14" s="135"/>
    </row>
    <row r="15" spans="1:7" x14ac:dyDescent="0.15">
      <c r="A15" s="136" t="s">
        <v>150</v>
      </c>
      <c r="B15" s="215" t="s">
        <v>156</v>
      </c>
      <c r="C15" s="215"/>
      <c r="D15" s="138" t="s">
        <v>33</v>
      </c>
      <c r="E15" s="138"/>
      <c r="F15" s="139" t="s">
        <v>267</v>
      </c>
    </row>
    <row r="16" spans="1:7" x14ac:dyDescent="0.15">
      <c r="A16" s="135" t="s">
        <v>65</v>
      </c>
      <c r="B16" s="135"/>
      <c r="C16" s="135"/>
      <c r="D16" s="135"/>
      <c r="E16" s="135"/>
      <c r="F16" s="135"/>
    </row>
  </sheetData>
  <mergeCells count="12">
    <mergeCell ref="B15:C15"/>
    <mergeCell ref="A2:D2"/>
    <mergeCell ref="B3:D4"/>
    <mergeCell ref="B5:C5"/>
    <mergeCell ref="A12:A13"/>
    <mergeCell ref="B12:C12"/>
    <mergeCell ref="B13:C13"/>
    <mergeCell ref="A11:F11"/>
    <mergeCell ref="D12:D13"/>
    <mergeCell ref="E12:F12"/>
    <mergeCell ref="E13:F13"/>
    <mergeCell ref="B6:D9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59</vt:i4>
      </vt:variant>
    </vt:vector>
  </HeadingPairs>
  <TitlesOfParts>
    <vt:vector size="74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2018-04-13T16:05:49Z</cp:lastPrinted>
  <dcterms:created xsi:type="dcterms:W3CDTF">2002-02-27T19:20:33Z</dcterms:created>
  <dcterms:modified xsi:type="dcterms:W3CDTF">2018-07-22T18:06:06Z</dcterms:modified>
</cp:coreProperties>
</file>